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" yWindow="-12" windowWidth="9216" windowHeight="9516"/>
  </bookViews>
  <sheets>
    <sheet name="7.56 %" sheetId="5" r:id="rId1"/>
  </sheets>
  <calcPr calcId="125725"/>
</workbook>
</file>

<file path=xl/calcChain.xml><?xml version="1.0" encoding="utf-8"?>
<calcChain xmlns="http://schemas.openxmlformats.org/spreadsheetml/2006/main">
  <c r="R24" i="5"/>
  <c r="R28"/>
  <c r="J11" l="1"/>
  <c r="J47" l="1"/>
  <c r="J31"/>
  <c r="J34" s="1"/>
  <c r="J36" s="1"/>
  <c r="J39" s="1"/>
  <c r="J15"/>
  <c r="J19" s="1"/>
  <c r="J49" l="1"/>
  <c r="J51" s="1"/>
  <c r="R31"/>
  <c r="R34" s="1"/>
  <c r="R36" s="1"/>
  <c r="L31"/>
  <c r="L34" s="1"/>
  <c r="L36" s="1"/>
  <c r="L39" s="1"/>
  <c r="F31"/>
  <c r="F34" s="1"/>
  <c r="F36" s="1"/>
  <c r="F39" s="1"/>
  <c r="P31"/>
  <c r="P34" s="1"/>
  <c r="P36" s="1"/>
  <c r="P39" s="1"/>
  <c r="H31"/>
  <c r="H34" s="1"/>
  <c r="H36" s="1"/>
  <c r="H39" s="1"/>
  <c r="F15" l="1"/>
  <c r="F19" s="1"/>
  <c r="H15" l="1"/>
  <c r="H19" s="1"/>
  <c r="L15" l="1"/>
  <c r="L19" s="1"/>
  <c r="R47"/>
  <c r="R49" s="1"/>
  <c r="R51" s="1"/>
  <c r="P47"/>
  <c r="N47"/>
  <c r="L47"/>
  <c r="H47"/>
  <c r="H49" s="1"/>
  <c r="H51" s="1"/>
  <c r="F47"/>
  <c r="F49" s="1"/>
  <c r="F51" s="1"/>
  <c r="N31"/>
  <c r="H9"/>
  <c r="L9" s="1"/>
  <c r="P9" s="1"/>
  <c r="R9" s="1"/>
  <c r="L49" l="1"/>
  <c r="L51" s="1"/>
  <c r="N13"/>
  <c r="N15" s="1"/>
  <c r="N19" s="1"/>
  <c r="N34" l="1"/>
  <c r="N36" s="1"/>
  <c r="P15"/>
  <c r="P19" s="1"/>
  <c r="P49" s="1"/>
  <c r="P51" s="1"/>
  <c r="R15" l="1"/>
  <c r="R19" s="1"/>
</calcChain>
</file>

<file path=xl/sharedStrings.xml><?xml version="1.0" encoding="utf-8"?>
<sst xmlns="http://schemas.openxmlformats.org/spreadsheetml/2006/main" count="36" uniqueCount="35">
  <si>
    <t>GENERAL FUND</t>
  </si>
  <si>
    <t>Roll Back</t>
  </si>
  <si>
    <t>Continuation</t>
  </si>
  <si>
    <t>Outstanding Recurring</t>
  </si>
  <si>
    <t>One-Time Non-Recurring</t>
  </si>
  <si>
    <t>FY15-16 BUDGET</t>
  </si>
  <si>
    <t xml:space="preserve">     Second Floor Justice Center Renovations</t>
  </si>
  <si>
    <t xml:space="preserve">     Alva Boat Ramp/Dock Replacement</t>
  </si>
  <si>
    <t xml:space="preserve">     Matlacha, Bat House Park (parking lot)</t>
  </si>
  <si>
    <t xml:space="preserve">     Sheriff Capital Outlay Request</t>
  </si>
  <si>
    <t xml:space="preserve">  Expenses paid from Reserves (Non-Recurring):</t>
  </si>
  <si>
    <t xml:space="preserve">         Total Non-Recurring</t>
  </si>
  <si>
    <t xml:space="preserve">         Total </t>
  </si>
  <si>
    <t xml:space="preserve">  Adjusted Reserves</t>
  </si>
  <si>
    <t xml:space="preserve">  Reserves at 20%</t>
  </si>
  <si>
    <t xml:space="preserve">  Remaining Excess</t>
  </si>
  <si>
    <t xml:space="preserve">     Drug Court / Early Case Resolution</t>
  </si>
  <si>
    <t xml:space="preserve">     Medical Examiner Staffing</t>
  </si>
  <si>
    <t xml:space="preserve"> Millage</t>
  </si>
  <si>
    <t xml:space="preserve"> Revenue</t>
  </si>
  <si>
    <t xml:space="preserve"> Expense</t>
  </si>
  <si>
    <t xml:space="preserve"> Surplus/(Deficit)</t>
  </si>
  <si>
    <t xml:space="preserve"> Growth Increment to Infrastructure Fund</t>
  </si>
  <si>
    <t xml:space="preserve"> Continuation Budget Surplus/(Deficit)</t>
  </si>
  <si>
    <t xml:space="preserve"> Outstanding Issues (Recurring):</t>
  </si>
  <si>
    <t xml:space="preserve"> Surplus/(Deficit) </t>
  </si>
  <si>
    <t xml:space="preserve">  Current Reserves</t>
  </si>
  <si>
    <t xml:space="preserve">     4% Pay Increase (Constitutionals/Courts)</t>
  </si>
  <si>
    <t xml:space="preserve">     4% Pay Increase (BoCC)</t>
  </si>
  <si>
    <t>3rd Draft</t>
  </si>
  <si>
    <t xml:space="preserve">   7.56% Property Value Increase</t>
  </si>
  <si>
    <t xml:space="preserve"> Expenses including Outstanding Issues and </t>
  </si>
  <si>
    <t xml:space="preserve">  Growth Increment for Infrastructure</t>
  </si>
  <si>
    <t xml:space="preserve">     Partnering for Transportation Results Program</t>
  </si>
  <si>
    <t xml:space="preserve">     LeeTran ADA Passport Service Expansion</t>
  </si>
</sst>
</file>

<file path=xl/styles.xml><?xml version="1.0" encoding="utf-8"?>
<styleSheet xmlns="http://schemas.openxmlformats.org/spreadsheetml/2006/main">
  <fonts count="10">
    <font>
      <sz val="11"/>
      <color theme="1"/>
      <name val="Georgia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2"/>
      <color theme="1"/>
      <name val="Georgia"/>
      <family val="2"/>
      <scheme val="minor"/>
    </font>
    <font>
      <b/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1F99BF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 applyBorder="1"/>
    <xf numFmtId="3" fontId="5" fillId="0" borderId="0" xfId="0" applyNumberFormat="1" applyFont="1" applyBorder="1"/>
    <xf numFmtId="3" fontId="5" fillId="0" borderId="1" xfId="0" applyNumberFormat="1" applyFont="1" applyBorder="1"/>
    <xf numFmtId="0" fontId="7" fillId="0" borderId="0" xfId="0" applyFont="1" applyBorder="1"/>
    <xf numFmtId="37" fontId="5" fillId="0" borderId="0" xfId="0" applyNumberFormat="1" applyFont="1" applyBorder="1"/>
    <xf numFmtId="0" fontId="6" fillId="0" borderId="4" xfId="0" applyFont="1" applyBorder="1"/>
    <xf numFmtId="0" fontId="5" fillId="0" borderId="5" xfId="0" applyFont="1" applyBorder="1"/>
    <xf numFmtId="0" fontId="6" fillId="0" borderId="5" xfId="0" applyFont="1" applyBorder="1"/>
    <xf numFmtId="0" fontId="7" fillId="0" borderId="5" xfId="0" applyFont="1" applyBorder="1"/>
    <xf numFmtId="0" fontId="6" fillId="0" borderId="5" xfId="0" applyFont="1" applyBorder="1" applyAlignment="1"/>
    <xf numFmtId="0" fontId="6" fillId="0" borderId="0" xfId="0" applyFont="1" applyBorder="1"/>
    <xf numFmtId="0" fontId="6" fillId="0" borderId="0" xfId="0" applyFont="1" applyBorder="1" applyAlignment="1"/>
    <xf numFmtId="0" fontId="0" fillId="0" borderId="0" xfId="0" applyFill="1"/>
    <xf numFmtId="0" fontId="7" fillId="0" borderId="9" xfId="0" applyFont="1" applyBorder="1"/>
    <xf numFmtId="0" fontId="7" fillId="0" borderId="10" xfId="0" applyFont="1" applyBorder="1"/>
    <xf numFmtId="3" fontId="5" fillId="0" borderId="10" xfId="0" applyNumberFormat="1" applyFont="1" applyBorder="1"/>
    <xf numFmtId="3" fontId="5" fillId="0" borderId="12" xfId="0" applyNumberFormat="1" applyFont="1" applyBorder="1"/>
    <xf numFmtId="3" fontId="5" fillId="0" borderId="14" xfId="0" applyNumberFormat="1" applyFont="1" applyBorder="1"/>
    <xf numFmtId="3" fontId="5" fillId="0" borderId="18" xfId="0" applyNumberFormat="1" applyFont="1" applyBorder="1"/>
    <xf numFmtId="0" fontId="6" fillId="0" borderId="16" xfId="0" applyFont="1" applyBorder="1"/>
    <xf numFmtId="0" fontId="6" fillId="0" borderId="6" xfId="0" applyFont="1" applyBorder="1"/>
    <xf numFmtId="37" fontId="5" fillId="0" borderId="6" xfId="0" applyNumberFormat="1" applyFont="1" applyBorder="1"/>
    <xf numFmtId="0" fontId="2" fillId="2" borderId="9" xfId="0" applyFont="1" applyFill="1" applyBorder="1"/>
    <xf numFmtId="0" fontId="2" fillId="2" borderId="10" xfId="0" applyFont="1" applyFill="1" applyBorder="1"/>
    <xf numFmtId="0" fontId="5" fillId="2" borderId="11" xfId="0" applyFont="1" applyFill="1" applyBorder="1" applyAlignment="1">
      <alignment horizontal="center"/>
    </xf>
    <xf numFmtId="0" fontId="2" fillId="2" borderId="12" xfId="0" applyFont="1" applyFill="1" applyBorder="1"/>
    <xf numFmtId="0" fontId="6" fillId="2" borderId="5" xfId="0" applyFont="1" applyFill="1" applyBorder="1"/>
    <xf numFmtId="0" fontId="6" fillId="2" borderId="0" xfId="0" applyFont="1" applyFill="1" applyBorder="1"/>
    <xf numFmtId="0" fontId="6" fillId="2" borderId="2" xfId="0" applyFont="1" applyFill="1" applyBorder="1" applyAlignment="1">
      <alignment horizontal="center"/>
    </xf>
    <xf numFmtId="0" fontId="5" fillId="2" borderId="0" xfId="0" applyFont="1" applyFill="1" applyBorder="1"/>
    <xf numFmtId="0" fontId="6" fillId="2" borderId="7" xfId="0" applyFont="1" applyFill="1" applyBorder="1" applyAlignment="1">
      <alignment horizontal="center"/>
    </xf>
    <xf numFmtId="0" fontId="5" fillId="2" borderId="5" xfId="0" applyFont="1" applyFill="1" applyBorder="1"/>
    <xf numFmtId="0" fontId="5" fillId="2" borderId="14" xfId="0" applyFont="1" applyFill="1" applyBorder="1"/>
    <xf numFmtId="3" fontId="5" fillId="2" borderId="0" xfId="0" applyNumberFormat="1" applyFont="1" applyFill="1" applyBorder="1"/>
    <xf numFmtId="3" fontId="5" fillId="2" borderId="14" xfId="0" applyNumberFormat="1" applyFont="1" applyFill="1" applyBorder="1"/>
    <xf numFmtId="0" fontId="5" fillId="0" borderId="9" xfId="0" applyFont="1" applyBorder="1"/>
    <xf numFmtId="0" fontId="5" fillId="0" borderId="10" xfId="0" applyFont="1" applyBorder="1"/>
    <xf numFmtId="0" fontId="5" fillId="0" borderId="12" xfId="0" applyFont="1" applyBorder="1"/>
    <xf numFmtId="0" fontId="5" fillId="0" borderId="14" xfId="0" applyFont="1" applyBorder="1"/>
    <xf numFmtId="0" fontId="6" fillId="0" borderId="0" xfId="0" applyFont="1" applyFill="1" applyBorder="1"/>
    <xf numFmtId="37" fontId="6" fillId="0" borderId="0" xfId="0" applyNumberFormat="1" applyFont="1" applyFill="1" applyBorder="1"/>
    <xf numFmtId="0" fontId="4" fillId="0" borderId="0" xfId="0" applyFont="1" applyFill="1" applyBorder="1" applyAlignment="1">
      <alignment horizontal="center" vertical="center" textRotation="90"/>
    </xf>
    <xf numFmtId="0" fontId="0" fillId="5" borderId="0" xfId="0" applyFill="1"/>
    <xf numFmtId="0" fontId="2" fillId="5" borderId="0" xfId="0" applyFont="1" applyFill="1"/>
    <xf numFmtId="0" fontId="2" fillId="5" borderId="0" xfId="0" applyFont="1" applyFill="1" applyBorder="1"/>
    <xf numFmtId="0" fontId="5" fillId="5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 vertical="center" textRotation="90"/>
    </xf>
    <xf numFmtId="0" fontId="6" fillId="5" borderId="0" xfId="0" applyFont="1" applyFill="1" applyBorder="1"/>
    <xf numFmtId="37" fontId="6" fillId="5" borderId="0" xfId="0" applyNumberFormat="1" applyFont="1" applyFill="1" applyBorder="1"/>
    <xf numFmtId="0" fontId="4" fillId="4" borderId="23" xfId="0" applyFont="1" applyFill="1" applyBorder="1" applyAlignment="1">
      <alignment horizontal="center" vertical="center" textRotation="90"/>
    </xf>
    <xf numFmtId="37" fontId="5" fillId="0" borderId="20" xfId="0" applyNumberFormat="1" applyFont="1" applyBorder="1"/>
    <xf numFmtId="0" fontId="2" fillId="0" borderId="0" xfId="0" applyFont="1" applyAlignment="1">
      <alignment horizontal="right"/>
    </xf>
    <xf numFmtId="0" fontId="5" fillId="0" borderId="0" xfId="0" applyFont="1" applyFill="1" applyBorder="1"/>
    <xf numFmtId="3" fontId="5" fillId="0" borderId="0" xfId="0" applyNumberFormat="1" applyFont="1" applyFill="1" applyBorder="1"/>
    <xf numFmtId="0" fontId="5" fillId="2" borderId="10" xfId="0" applyFont="1" applyFill="1" applyBorder="1" applyAlignment="1">
      <alignment horizontal="center"/>
    </xf>
    <xf numFmtId="0" fontId="0" fillId="0" borderId="0" xfId="0"/>
    <xf numFmtId="0" fontId="0" fillId="0" borderId="0" xfId="0"/>
    <xf numFmtId="37" fontId="5" fillId="0" borderId="2" xfId="0" applyNumberFormat="1" applyFont="1" applyBorder="1"/>
    <xf numFmtId="3" fontId="5" fillId="0" borderId="2" xfId="0" applyNumberFormat="1" applyFont="1" applyBorder="1"/>
    <xf numFmtId="0" fontId="5" fillId="2" borderId="7" xfId="0" applyFont="1" applyFill="1" applyBorder="1"/>
    <xf numFmtId="37" fontId="5" fillId="2" borderId="1" xfId="0" applyNumberFormat="1" applyFont="1" applyFill="1" applyBorder="1"/>
    <xf numFmtId="37" fontId="5" fillId="2" borderId="18" xfId="0" applyNumberFormat="1" applyFont="1" applyFill="1" applyBorder="1"/>
    <xf numFmtId="37" fontId="5" fillId="2" borderId="0" xfId="0" applyNumberFormat="1" applyFont="1" applyFill="1" applyBorder="1"/>
    <xf numFmtId="37" fontId="5" fillId="2" borderId="14" xfId="0" applyNumberFormat="1" applyFont="1" applyFill="1" applyBorder="1"/>
    <xf numFmtId="0" fontId="0" fillId="5" borderId="0" xfId="0" applyFill="1" applyAlignment="1">
      <alignment vertical="center"/>
    </xf>
    <xf numFmtId="0" fontId="6" fillId="2" borderId="16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37" fontId="6" fillId="2" borderId="17" xfId="0" applyNumberFormat="1" applyFont="1" applyFill="1" applyBorder="1" applyAlignment="1">
      <alignment vertical="center"/>
    </xf>
    <xf numFmtId="37" fontId="6" fillId="2" borderId="6" xfId="0" applyNumberFormat="1" applyFont="1" applyFill="1" applyBorder="1" applyAlignment="1">
      <alignment vertical="center"/>
    </xf>
    <xf numFmtId="37" fontId="6" fillId="2" borderId="24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/>
    <xf numFmtId="3" fontId="5" fillId="0" borderId="7" xfId="0" applyNumberFormat="1" applyFont="1" applyBorder="1"/>
    <xf numFmtId="37" fontId="6" fillId="0" borderId="2" xfId="0" applyNumberFormat="1" applyFont="1" applyBorder="1"/>
    <xf numFmtId="37" fontId="6" fillId="0" borderId="7" xfId="0" applyNumberFormat="1" applyFont="1" applyBorder="1"/>
    <xf numFmtId="3" fontId="6" fillId="0" borderId="3" xfId="0" applyNumberFormat="1" applyFont="1" applyBorder="1"/>
    <xf numFmtId="3" fontId="6" fillId="0" borderId="19" xfId="0" applyNumberFormat="1" applyFont="1" applyBorder="1"/>
    <xf numFmtId="0" fontId="6" fillId="0" borderId="5" xfId="0" applyFont="1" applyBorder="1" applyAlignment="1">
      <alignment wrapText="1"/>
    </xf>
    <xf numFmtId="37" fontId="6" fillId="0" borderId="3" xfId="0" applyNumberFormat="1" applyFont="1" applyBorder="1"/>
    <xf numFmtId="0" fontId="0" fillId="0" borderId="0" xfId="0"/>
    <xf numFmtId="0" fontId="6" fillId="2" borderId="0" xfId="0" applyFont="1" applyFill="1" applyBorder="1" applyAlignment="1">
      <alignment horizontal="center"/>
    </xf>
    <xf numFmtId="37" fontId="6" fillId="0" borderId="0" xfId="0" applyNumberFormat="1" applyFont="1" applyBorder="1"/>
    <xf numFmtId="3" fontId="6" fillId="0" borderId="0" xfId="0" applyNumberFormat="1" applyFont="1" applyBorder="1"/>
    <xf numFmtId="0" fontId="0" fillId="0" borderId="0" xfId="0"/>
    <xf numFmtId="0" fontId="2" fillId="2" borderId="10" xfId="0" applyFont="1" applyFill="1" applyBorder="1" applyAlignment="1">
      <alignment horizontal="center"/>
    </xf>
    <xf numFmtId="0" fontId="0" fillId="0" borderId="0" xfId="0"/>
    <xf numFmtId="0" fontId="1" fillId="0" borderId="5" xfId="0" applyFont="1" applyBorder="1"/>
    <xf numFmtId="37" fontId="0" fillId="0" borderId="0" xfId="0" applyNumberFormat="1"/>
    <xf numFmtId="14" fontId="2" fillId="0" borderId="0" xfId="0" applyNumberFormat="1" applyFont="1" applyAlignment="1">
      <alignment horizontal="left"/>
    </xf>
    <xf numFmtId="0" fontId="4" fillId="4" borderId="21" xfId="0" applyFont="1" applyFill="1" applyBorder="1" applyAlignment="1">
      <alignment horizontal="center" vertical="center" textRotation="90"/>
    </xf>
    <xf numFmtId="0" fontId="4" fillId="4" borderId="22" xfId="0" applyFont="1" applyFill="1" applyBorder="1" applyAlignment="1">
      <alignment horizontal="center" vertical="center" textRotation="90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5" borderId="8" xfId="0" applyFont="1" applyFill="1" applyBorder="1" applyAlignment="1">
      <alignment horizontal="center" vertical="center" textRotation="90"/>
    </xf>
    <xf numFmtId="0" fontId="9" fillId="5" borderId="13" xfId="0" applyFont="1" applyFill="1" applyBorder="1" applyAlignment="1">
      <alignment horizontal="center" vertical="center" textRotation="90"/>
    </xf>
    <xf numFmtId="0" fontId="9" fillId="5" borderId="15" xfId="0" applyFont="1" applyFill="1" applyBorder="1" applyAlignment="1">
      <alignment horizontal="center" vertical="center" textRotation="90"/>
    </xf>
    <xf numFmtId="0" fontId="4" fillId="3" borderId="8" xfId="0" applyFont="1" applyFill="1" applyBorder="1" applyAlignment="1">
      <alignment horizontal="center" vertical="center" textRotation="90"/>
    </xf>
    <xf numFmtId="0" fontId="4" fillId="3" borderId="13" xfId="0" applyFont="1" applyFill="1" applyBorder="1" applyAlignment="1">
      <alignment horizontal="center" vertical="center" textRotation="90"/>
    </xf>
    <xf numFmtId="0" fontId="8" fillId="3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87391"/>
      <color rgb="FF1F99B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28575</xdr:rowOff>
    </xdr:from>
    <xdr:to>
      <xdr:col>3</xdr:col>
      <xdr:colOff>1704975</xdr:colOff>
      <xdr:row>2</xdr:row>
      <xdr:rowOff>76200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28575"/>
          <a:ext cx="21621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Urban">
      <a:majorFont>
        <a:latin typeface="Trebuchet MS"/>
        <a:ea typeface=""/>
        <a:cs typeface=""/>
        <a:font script="Jpan" typeface="HGｺﾞｼｯｸM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eorgia"/>
        <a:ea typeface=""/>
        <a:cs typeface=""/>
        <a:font script="Jpan" typeface="HG明朝B"/>
        <a:font script="Hang" typeface="맑은 고딕"/>
        <a:font script="Hans" typeface="宋体"/>
        <a:font script="Hant" typeface="新細明體"/>
        <a:font script="Arab" typeface="Arial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Flo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50000" t="130000" r="50000" b="-3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50000" t="130000" r="50000" b="-30000"/>
          </a:path>
        </a:gradFill>
      </a:fillStyleLst>
      <a:lnStyleLst>
        <a:ln w="952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5"/>
  <sheetViews>
    <sheetView showGridLines="0" tabSelected="1" topLeftCell="A7" workbookViewId="0">
      <selection activeCell="T34" sqref="T34"/>
    </sheetView>
  </sheetViews>
  <sheetFormatPr defaultRowHeight="13.8"/>
  <cols>
    <col min="1" max="1" width="2.90625" customWidth="1"/>
    <col min="2" max="2" width="1.08984375" customWidth="1"/>
    <col min="3" max="3" width="4.36328125" customWidth="1"/>
    <col min="4" max="4" width="35.1796875" bestFit="1" customWidth="1"/>
    <col min="5" max="5" width="2.08984375" customWidth="1"/>
    <col min="6" max="6" width="9.90625" bestFit="1" customWidth="1"/>
    <col min="7" max="7" width="1.81640625" customWidth="1"/>
    <col min="8" max="8" width="10.08984375" bestFit="1" customWidth="1"/>
    <col min="9" max="9" width="2" style="83" customWidth="1"/>
    <col min="10" max="10" width="10.08984375" style="83" customWidth="1"/>
    <col min="11" max="11" width="1.81640625" customWidth="1"/>
    <col min="12" max="12" width="10.08984375" customWidth="1"/>
    <col min="13" max="13" width="1.81640625" customWidth="1"/>
    <col min="14" max="14" width="9.453125" hidden="1" customWidth="1"/>
    <col min="15" max="15" width="1.81640625" hidden="1" customWidth="1"/>
    <col min="16" max="16" width="9.6328125" bestFit="1" customWidth="1"/>
    <col min="17" max="17" width="1.81640625" customWidth="1"/>
    <col min="18" max="18" width="10.08984375" customWidth="1"/>
    <col min="19" max="19" width="0.90625" customWidth="1"/>
  </cols>
  <sheetData>
    <row r="1" spans="2:19" ht="39" customHeight="1">
      <c r="D1" s="95" t="s">
        <v>0</v>
      </c>
      <c r="E1" s="95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</row>
    <row r="2" spans="2:19">
      <c r="D2" s="95" t="s">
        <v>5</v>
      </c>
      <c r="E2" s="95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</row>
    <row r="3" spans="2:19">
      <c r="D3" s="95" t="s">
        <v>29</v>
      </c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</row>
    <row r="4" spans="2:19" ht="14.4" thickBot="1">
      <c r="D4" s="1"/>
      <c r="E4" s="1"/>
      <c r="F4" s="1"/>
      <c r="G4" s="2"/>
      <c r="H4" s="1"/>
      <c r="I4" s="1"/>
      <c r="J4" s="1"/>
      <c r="K4" s="2"/>
      <c r="L4" s="2"/>
      <c r="M4" s="2"/>
      <c r="N4" s="1"/>
      <c r="O4" s="2"/>
      <c r="P4" s="1"/>
      <c r="Q4" s="2"/>
      <c r="R4" s="1"/>
    </row>
    <row r="5" spans="2:19" ht="14.4" thickBot="1">
      <c r="D5" s="8" t="s">
        <v>30</v>
      </c>
      <c r="E5" s="13"/>
      <c r="F5" s="1"/>
      <c r="G5" s="2"/>
      <c r="H5" s="1"/>
      <c r="I5" s="1"/>
      <c r="J5" s="1"/>
      <c r="K5" s="2"/>
      <c r="L5" s="2"/>
      <c r="M5" s="2"/>
      <c r="N5" s="1"/>
      <c r="O5" s="2"/>
      <c r="P5" s="1"/>
      <c r="Q5" s="2"/>
      <c r="R5" s="1"/>
    </row>
    <row r="6" spans="2:19" ht="11.25" customHeight="1">
      <c r="D6" s="13"/>
      <c r="E6" s="13"/>
      <c r="F6" s="1"/>
      <c r="G6" s="2"/>
      <c r="H6" s="1"/>
      <c r="I6" s="1"/>
      <c r="J6" s="1"/>
      <c r="K6" s="2"/>
      <c r="L6" s="2"/>
      <c r="M6" s="2"/>
      <c r="N6" s="1"/>
      <c r="O6" s="2"/>
      <c r="P6" s="1"/>
      <c r="Q6" s="2"/>
      <c r="R6" s="1"/>
    </row>
    <row r="7" spans="2:19" ht="7.5" customHeight="1" thickBot="1">
      <c r="B7" s="45"/>
      <c r="C7" s="45"/>
      <c r="D7" s="46"/>
      <c r="E7" s="46"/>
      <c r="F7" s="46"/>
      <c r="G7" s="47"/>
      <c r="H7" s="46"/>
      <c r="I7" s="46"/>
      <c r="J7" s="46"/>
      <c r="K7" s="47"/>
      <c r="L7" s="48"/>
      <c r="M7" s="47"/>
      <c r="N7" s="46"/>
      <c r="O7" s="47"/>
      <c r="P7" s="46"/>
      <c r="Q7" s="47"/>
      <c r="R7" s="46"/>
      <c r="S7" s="45"/>
    </row>
    <row r="8" spans="2:19">
      <c r="B8" s="45"/>
      <c r="C8" s="97" t="s">
        <v>2</v>
      </c>
      <c r="D8" s="25"/>
      <c r="E8" s="26"/>
      <c r="F8" s="26"/>
      <c r="G8" s="26"/>
      <c r="H8" s="26"/>
      <c r="I8" s="26"/>
      <c r="J8" s="88" t="s">
        <v>1</v>
      </c>
      <c r="K8" s="26"/>
      <c r="L8" s="57"/>
      <c r="M8" s="26"/>
      <c r="N8" s="27" t="s">
        <v>1</v>
      </c>
      <c r="O8" s="26"/>
      <c r="P8" s="26"/>
      <c r="Q8" s="26"/>
      <c r="R8" s="28"/>
      <c r="S8" s="45"/>
    </row>
    <row r="9" spans="2:19">
      <c r="B9" s="45"/>
      <c r="C9" s="98"/>
      <c r="D9" s="29" t="s">
        <v>18</v>
      </c>
      <c r="E9" s="30"/>
      <c r="F9" s="31">
        <v>3.7505999999999999</v>
      </c>
      <c r="G9" s="32"/>
      <c r="H9" s="31">
        <f>+F9+0.1</f>
        <v>3.8506</v>
      </c>
      <c r="I9" s="84"/>
      <c r="J9" s="31">
        <v>3.9308000000000001</v>
      </c>
      <c r="K9" s="32"/>
      <c r="L9" s="31">
        <f>+H9+0.1</f>
        <v>3.9506000000000001</v>
      </c>
      <c r="M9" s="32"/>
      <c r="N9" s="31">
        <v>3.9533</v>
      </c>
      <c r="O9" s="32"/>
      <c r="P9" s="31">
        <f>+L9+0.1</f>
        <v>4.0506000000000002</v>
      </c>
      <c r="Q9" s="32"/>
      <c r="R9" s="33">
        <f>+P9+0.1</f>
        <v>4.1505999999999998</v>
      </c>
      <c r="S9" s="45"/>
    </row>
    <row r="10" spans="2:19" ht="13.05" customHeight="1">
      <c r="B10" s="45"/>
      <c r="C10" s="98"/>
      <c r="D10" s="34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5"/>
      <c r="S10" s="45"/>
    </row>
    <row r="11" spans="2:19">
      <c r="B11" s="45"/>
      <c r="C11" s="98"/>
      <c r="D11" s="29" t="s">
        <v>19</v>
      </c>
      <c r="E11" s="30"/>
      <c r="F11" s="36">
        <v>360588604</v>
      </c>
      <c r="G11" s="36"/>
      <c r="H11" s="36">
        <v>366527415</v>
      </c>
      <c r="I11" s="36"/>
      <c r="J11" s="36">
        <f>370684387+700000</f>
        <v>371384387</v>
      </c>
      <c r="K11" s="36"/>
      <c r="L11" s="36">
        <v>372486226</v>
      </c>
      <c r="M11" s="36"/>
      <c r="N11" s="36">
        <v>365551678</v>
      </c>
      <c r="O11" s="36"/>
      <c r="P11" s="36">
        <v>378445037</v>
      </c>
      <c r="Q11" s="36"/>
      <c r="R11" s="37">
        <v>384403849</v>
      </c>
      <c r="S11" s="45"/>
    </row>
    <row r="12" spans="2:19" ht="13.05" customHeight="1">
      <c r="B12" s="45"/>
      <c r="C12" s="98"/>
      <c r="D12" s="34"/>
      <c r="E12" s="32"/>
      <c r="F12" s="36"/>
      <c r="G12" s="32"/>
      <c r="H12" s="36"/>
      <c r="I12" s="36"/>
      <c r="J12" s="36"/>
      <c r="K12" s="32"/>
      <c r="L12" s="32"/>
      <c r="M12" s="32"/>
      <c r="N12" s="36"/>
      <c r="O12" s="32"/>
      <c r="P12" s="36"/>
      <c r="Q12" s="32"/>
      <c r="R12" s="37"/>
      <c r="S12" s="45"/>
    </row>
    <row r="13" spans="2:19">
      <c r="B13" s="45"/>
      <c r="C13" s="98"/>
      <c r="D13" s="29" t="s">
        <v>20</v>
      </c>
      <c r="E13" s="30"/>
      <c r="F13" s="36">
        <v>368800000</v>
      </c>
      <c r="G13" s="36"/>
      <c r="H13" s="36">
        <v>368800000</v>
      </c>
      <c r="I13" s="36"/>
      <c r="J13" s="36">
        <v>368800000</v>
      </c>
      <c r="K13" s="36"/>
      <c r="L13" s="36">
        <v>368800000</v>
      </c>
      <c r="M13" s="36"/>
      <c r="N13" s="36">
        <f>+L13</f>
        <v>368800000</v>
      </c>
      <c r="O13" s="36"/>
      <c r="P13" s="36">
        <v>368800000</v>
      </c>
      <c r="Q13" s="36"/>
      <c r="R13" s="37">
        <v>368800000</v>
      </c>
      <c r="S13" s="45"/>
    </row>
    <row r="14" spans="2:19" s="59" customFormat="1" ht="13.05" customHeight="1">
      <c r="B14" s="45"/>
      <c r="C14" s="98"/>
      <c r="D14" s="29"/>
      <c r="E14" s="30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  <c r="S14" s="45"/>
    </row>
    <row r="15" spans="2:19" s="59" customFormat="1">
      <c r="B15" s="45"/>
      <c r="C15" s="98"/>
      <c r="D15" s="29" t="s">
        <v>21</v>
      </c>
      <c r="E15" s="30"/>
      <c r="F15" s="63">
        <f>+F11-F13</f>
        <v>-8211396</v>
      </c>
      <c r="G15" s="36"/>
      <c r="H15" s="63">
        <f>+H11-H13</f>
        <v>-2272585</v>
      </c>
      <c r="I15" s="65"/>
      <c r="J15" s="63">
        <f>+J11-J13</f>
        <v>2584387</v>
      </c>
      <c r="K15" s="36"/>
      <c r="L15" s="63">
        <f>+L11-L13</f>
        <v>3686226</v>
      </c>
      <c r="M15" s="36"/>
      <c r="N15" s="63">
        <f>+N11-N13</f>
        <v>-3248322</v>
      </c>
      <c r="O15" s="36"/>
      <c r="P15" s="63">
        <f>+P11-P13</f>
        <v>9645037</v>
      </c>
      <c r="Q15" s="36"/>
      <c r="R15" s="64">
        <f>+R11-R13</f>
        <v>15603849</v>
      </c>
      <c r="S15" s="45"/>
    </row>
    <row r="16" spans="2:19" s="58" customFormat="1" ht="13.05" customHeight="1">
      <c r="B16" s="45"/>
      <c r="C16" s="98"/>
      <c r="D16" s="29"/>
      <c r="E16" s="30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  <c r="S16" s="45"/>
    </row>
    <row r="17" spans="2:20" s="58" customFormat="1">
      <c r="B17" s="45"/>
      <c r="C17" s="98"/>
      <c r="D17" s="29" t="s">
        <v>22</v>
      </c>
      <c r="E17" s="30"/>
      <c r="F17" s="65">
        <v>-7856910</v>
      </c>
      <c r="G17" s="36"/>
      <c r="H17" s="65">
        <v>-7856910</v>
      </c>
      <c r="I17" s="65"/>
      <c r="J17" s="65">
        <v>-7856910</v>
      </c>
      <c r="K17" s="36"/>
      <c r="L17" s="65">
        <v>-7856910</v>
      </c>
      <c r="M17" s="36"/>
      <c r="N17" s="36">
        <v>7856910</v>
      </c>
      <c r="O17" s="36"/>
      <c r="P17" s="65">
        <v>-7856910</v>
      </c>
      <c r="Q17" s="36"/>
      <c r="R17" s="66">
        <v>-7856910</v>
      </c>
      <c r="S17" s="45"/>
    </row>
    <row r="18" spans="2:20" ht="13.05" customHeight="1">
      <c r="B18" s="45"/>
      <c r="C18" s="98"/>
      <c r="D18" s="34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62"/>
      <c r="S18" s="45"/>
    </row>
    <row r="19" spans="2:20" s="74" customFormat="1" ht="22.8" customHeight="1" thickBot="1">
      <c r="B19" s="67"/>
      <c r="C19" s="99"/>
      <c r="D19" s="68" t="s">
        <v>23</v>
      </c>
      <c r="E19" s="69"/>
      <c r="F19" s="70">
        <f>+F15+F17</f>
        <v>-16068306</v>
      </c>
      <c r="G19" s="71"/>
      <c r="H19" s="70">
        <f>+H15+H17</f>
        <v>-10129495</v>
      </c>
      <c r="I19" s="71"/>
      <c r="J19" s="70">
        <f>+J15+J17</f>
        <v>-5272523</v>
      </c>
      <c r="K19" s="71"/>
      <c r="L19" s="70">
        <f>+L15+L17</f>
        <v>-4170684</v>
      </c>
      <c r="M19" s="71"/>
      <c r="N19" s="70">
        <f>+N15+N17</f>
        <v>4608588</v>
      </c>
      <c r="O19" s="71"/>
      <c r="P19" s="70">
        <f>+P15+P17</f>
        <v>1788127</v>
      </c>
      <c r="Q19" s="71"/>
      <c r="R19" s="72">
        <f>+R15+R17</f>
        <v>7746939</v>
      </c>
      <c r="S19" s="67"/>
      <c r="T19" s="73"/>
    </row>
    <row r="20" spans="2:20" ht="6" customHeight="1">
      <c r="B20" s="45"/>
      <c r="C20" s="49"/>
      <c r="D20" s="50"/>
      <c r="E20" s="50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45"/>
      <c r="T20" s="15"/>
    </row>
    <row r="21" spans="2:20" s="15" customFormat="1" ht="14.4" thickBot="1">
      <c r="C21" s="44"/>
      <c r="D21" s="42"/>
      <c r="E21" s="42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</row>
    <row r="22" spans="2:20">
      <c r="C22" s="100" t="s">
        <v>3</v>
      </c>
      <c r="D22" s="38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</row>
    <row r="23" spans="2:20">
      <c r="C23" s="101"/>
      <c r="D23" s="10" t="s">
        <v>24</v>
      </c>
      <c r="E23" s="6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41"/>
    </row>
    <row r="24" spans="2:20">
      <c r="C24" s="101"/>
      <c r="D24" s="9" t="s">
        <v>27</v>
      </c>
      <c r="E24" s="3"/>
      <c r="F24" s="4">
        <v>4372216</v>
      </c>
      <c r="G24" s="4"/>
      <c r="H24" s="4">
        <v>4372216</v>
      </c>
      <c r="I24" s="4"/>
      <c r="J24" s="4">
        <v>4372216</v>
      </c>
      <c r="K24" s="4"/>
      <c r="L24" s="4">
        <v>4372216</v>
      </c>
      <c r="M24" s="4"/>
      <c r="N24" s="4">
        <v>3375502</v>
      </c>
      <c r="O24" s="4"/>
      <c r="P24" s="4">
        <v>4372216</v>
      </c>
      <c r="Q24" s="4"/>
      <c r="R24" s="20">
        <f>4416758-44542</f>
        <v>4372216</v>
      </c>
    </row>
    <row r="25" spans="2:20">
      <c r="C25" s="101"/>
      <c r="D25" s="9" t="s">
        <v>28</v>
      </c>
      <c r="E25" s="3"/>
      <c r="F25" s="4">
        <v>2114336</v>
      </c>
      <c r="G25" s="4"/>
      <c r="H25" s="4">
        <v>2114336</v>
      </c>
      <c r="I25" s="4"/>
      <c r="J25" s="4">
        <v>2114336</v>
      </c>
      <c r="K25" s="4"/>
      <c r="L25" s="4">
        <v>2114336</v>
      </c>
      <c r="M25" s="4"/>
      <c r="N25" s="4">
        <v>1879856</v>
      </c>
      <c r="O25" s="4"/>
      <c r="P25" s="4">
        <v>2114336</v>
      </c>
      <c r="Q25" s="4"/>
      <c r="R25" s="20">
        <v>2114336</v>
      </c>
    </row>
    <row r="26" spans="2:20" s="89" customFormat="1">
      <c r="C26" s="101"/>
      <c r="D26" s="90" t="s">
        <v>34</v>
      </c>
      <c r="E26" s="3"/>
      <c r="F26" s="4">
        <v>301674</v>
      </c>
      <c r="G26" s="4"/>
      <c r="H26" s="4">
        <v>301674</v>
      </c>
      <c r="I26" s="4"/>
      <c r="J26" s="4">
        <v>301674</v>
      </c>
      <c r="K26" s="4"/>
      <c r="L26" s="4">
        <v>301674</v>
      </c>
      <c r="M26" s="4"/>
      <c r="N26" s="4"/>
      <c r="O26" s="4"/>
      <c r="P26" s="4">
        <v>301674</v>
      </c>
      <c r="Q26" s="4"/>
      <c r="R26" s="20">
        <v>301674</v>
      </c>
    </row>
    <row r="27" spans="2:20" s="89" customFormat="1">
      <c r="C27" s="101"/>
      <c r="D27" s="90" t="s">
        <v>33</v>
      </c>
      <c r="E27" s="3"/>
      <c r="F27" s="4">
        <v>321900</v>
      </c>
      <c r="G27" s="4"/>
      <c r="H27" s="4">
        <v>321900</v>
      </c>
      <c r="I27" s="4"/>
      <c r="J27" s="4">
        <v>321900</v>
      </c>
      <c r="K27" s="4"/>
      <c r="L27" s="4">
        <v>321900</v>
      </c>
      <c r="M27" s="4"/>
      <c r="N27" s="4"/>
      <c r="O27" s="4"/>
      <c r="P27" s="4">
        <v>321900</v>
      </c>
      <c r="Q27" s="4"/>
      <c r="R27" s="20">
        <v>321900</v>
      </c>
    </row>
    <row r="28" spans="2:20" s="59" customFormat="1">
      <c r="C28" s="101"/>
      <c r="D28" s="9" t="s">
        <v>16</v>
      </c>
      <c r="E28" s="3"/>
      <c r="F28" s="4">
        <v>528476</v>
      </c>
      <c r="G28" s="4"/>
      <c r="H28" s="4">
        <v>528476</v>
      </c>
      <c r="I28" s="4"/>
      <c r="J28" s="4">
        <v>528476</v>
      </c>
      <c r="K28" s="4"/>
      <c r="L28" s="4">
        <v>528476</v>
      </c>
      <c r="M28" s="4"/>
      <c r="N28" s="4"/>
      <c r="O28" s="4"/>
      <c r="P28" s="4">
        <v>528476</v>
      </c>
      <c r="Q28" s="4"/>
      <c r="R28" s="20">
        <f>453371+75105</f>
        <v>528476</v>
      </c>
    </row>
    <row r="29" spans="2:20" s="75" customFormat="1">
      <c r="C29" s="101"/>
      <c r="D29" s="9" t="s">
        <v>17</v>
      </c>
      <c r="E29" s="3"/>
      <c r="F29" s="4">
        <v>185715</v>
      </c>
      <c r="G29" s="4"/>
      <c r="H29" s="4">
        <v>185715</v>
      </c>
      <c r="I29" s="4"/>
      <c r="J29" s="4">
        <v>185715</v>
      </c>
      <c r="K29" s="4"/>
      <c r="L29" s="4">
        <v>185715</v>
      </c>
      <c r="M29" s="4"/>
      <c r="N29" s="4"/>
      <c r="O29" s="4"/>
      <c r="P29" s="4">
        <v>185715</v>
      </c>
      <c r="Q29" s="4"/>
      <c r="R29" s="20">
        <v>185715</v>
      </c>
    </row>
    <row r="30" spans="2:20" s="59" customFormat="1" ht="5.4" customHeight="1">
      <c r="C30" s="101"/>
      <c r="D30" s="9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20"/>
    </row>
    <row r="31" spans="2:20">
      <c r="C31" s="101"/>
      <c r="D31" s="12" t="s">
        <v>12</v>
      </c>
      <c r="E31" s="14"/>
      <c r="F31" s="5">
        <f>SUM(F24:F30)</f>
        <v>7824317</v>
      </c>
      <c r="G31" s="4"/>
      <c r="H31" s="5">
        <f>SUM(H24:H30)</f>
        <v>7824317</v>
      </c>
      <c r="I31" s="4"/>
      <c r="J31" s="5">
        <f>SUM(J24:J30)</f>
        <v>7824317</v>
      </c>
      <c r="K31" s="4"/>
      <c r="L31" s="5">
        <f>SUM(L24:L30)</f>
        <v>7824317</v>
      </c>
      <c r="M31" s="4"/>
      <c r="N31" s="5">
        <f>SUM(N24:N25)</f>
        <v>5255358</v>
      </c>
      <c r="O31" s="4"/>
      <c r="P31" s="5">
        <f>SUM(P24:P30)</f>
        <v>7824317</v>
      </c>
      <c r="Q31" s="4"/>
      <c r="R31" s="21">
        <f>SUM(R24:R30)</f>
        <v>7824317</v>
      </c>
    </row>
    <row r="32" spans="2:20">
      <c r="C32" s="101"/>
      <c r="D32" s="9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20"/>
    </row>
    <row r="33" spans="3:18" s="87" customFormat="1" ht="13.8" customHeight="1">
      <c r="C33" s="101"/>
      <c r="D33" s="81" t="s">
        <v>31</v>
      </c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20"/>
    </row>
    <row r="34" spans="3:18" ht="13.8" customHeight="1">
      <c r="C34" s="101"/>
      <c r="D34" s="81" t="s">
        <v>32</v>
      </c>
      <c r="E34" s="13"/>
      <c r="F34" s="61">
        <f>+F13+F31-F17</f>
        <v>384481227</v>
      </c>
      <c r="G34" s="4"/>
      <c r="H34" s="61">
        <f>+H13+H31-H17</f>
        <v>384481227</v>
      </c>
      <c r="I34" s="4"/>
      <c r="J34" s="61">
        <f>+J13+J31-J17</f>
        <v>384481227</v>
      </c>
      <c r="K34" s="4"/>
      <c r="L34" s="61">
        <f>+L13+L31-L17</f>
        <v>384481227</v>
      </c>
      <c r="M34" s="4"/>
      <c r="N34" s="61">
        <f>+N13+N17+N31</f>
        <v>381912268</v>
      </c>
      <c r="O34" s="4"/>
      <c r="P34" s="61">
        <f>+P13+P31-P17</f>
        <v>384481227</v>
      </c>
      <c r="Q34" s="4"/>
      <c r="R34" s="76">
        <f>+R13+R31-R17</f>
        <v>384481227</v>
      </c>
    </row>
    <row r="35" spans="3:18" s="75" customFormat="1">
      <c r="C35" s="101"/>
      <c r="D35" s="10"/>
      <c r="E35" s="1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20"/>
    </row>
    <row r="36" spans="3:18" ht="19.8" customHeight="1">
      <c r="C36" s="101"/>
      <c r="D36" s="81" t="s">
        <v>25</v>
      </c>
      <c r="E36" s="13"/>
      <c r="F36" s="77">
        <f>+F11-F34</f>
        <v>-23892623</v>
      </c>
      <c r="G36" s="7"/>
      <c r="H36" s="77">
        <f>+H11-H34</f>
        <v>-17953812</v>
      </c>
      <c r="I36" s="85"/>
      <c r="J36" s="77">
        <f>+J11-J34</f>
        <v>-13096840</v>
      </c>
      <c r="K36" s="7"/>
      <c r="L36" s="77">
        <f>+L11-L34</f>
        <v>-11995001</v>
      </c>
      <c r="M36" s="7"/>
      <c r="N36" s="60">
        <f>+N11-N34</f>
        <v>-16360590</v>
      </c>
      <c r="O36" s="7"/>
      <c r="P36" s="77">
        <f>+P11-P34</f>
        <v>-6036190</v>
      </c>
      <c r="Q36" s="7"/>
      <c r="R36" s="78">
        <f>+R11-R34</f>
        <v>-77378</v>
      </c>
    </row>
    <row r="37" spans="3:18" ht="12.6" customHeight="1" thickBot="1">
      <c r="C37" s="102"/>
      <c r="D37" s="9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20"/>
    </row>
    <row r="38" spans="3:18" ht="10.8" customHeight="1">
      <c r="C38" s="93" t="s">
        <v>4</v>
      </c>
      <c r="D38" s="16"/>
      <c r="E38" s="17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9"/>
    </row>
    <row r="39" spans="3:18" s="59" customFormat="1" ht="20.399999999999999" customHeight="1">
      <c r="C39" s="94"/>
      <c r="D39" s="10" t="s">
        <v>26</v>
      </c>
      <c r="E39" s="6"/>
      <c r="F39" s="4">
        <f>102200000+F36</f>
        <v>78307377</v>
      </c>
      <c r="G39" s="4"/>
      <c r="H39" s="4">
        <f>102200000+H36</f>
        <v>84246188</v>
      </c>
      <c r="I39" s="4"/>
      <c r="J39" s="4">
        <f>102200000+J36</f>
        <v>89103160</v>
      </c>
      <c r="K39" s="4"/>
      <c r="L39" s="4">
        <f>102200000+L36</f>
        <v>90204999</v>
      </c>
      <c r="M39" s="4"/>
      <c r="N39" s="4"/>
      <c r="O39" s="4"/>
      <c r="P39" s="4">
        <f>102200000+P36</f>
        <v>96163810</v>
      </c>
      <c r="Q39" s="4"/>
      <c r="R39" s="20">
        <v>102200000</v>
      </c>
    </row>
    <row r="40" spans="3:18" s="59" customFormat="1" ht="8.4" customHeight="1">
      <c r="C40" s="94"/>
      <c r="D40" s="11"/>
      <c r="E40" s="6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20"/>
    </row>
    <row r="41" spans="3:18" s="59" customFormat="1">
      <c r="C41" s="94"/>
      <c r="D41" s="10" t="s">
        <v>10</v>
      </c>
      <c r="E41" s="6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20"/>
    </row>
    <row r="42" spans="3:18">
      <c r="C42" s="94"/>
      <c r="D42" s="9" t="s">
        <v>6</v>
      </c>
      <c r="E42" s="3"/>
      <c r="F42" s="4">
        <v>1000000</v>
      </c>
      <c r="G42" s="4"/>
      <c r="H42" s="4">
        <v>1000000</v>
      </c>
      <c r="I42" s="4"/>
      <c r="J42" s="4">
        <v>1000000</v>
      </c>
      <c r="K42" s="4"/>
      <c r="L42" s="4">
        <v>1000000</v>
      </c>
      <c r="M42" s="4"/>
      <c r="N42" s="4">
        <v>1000000</v>
      </c>
      <c r="O42" s="4"/>
      <c r="P42" s="4">
        <v>1000000</v>
      </c>
      <c r="Q42" s="4"/>
      <c r="R42" s="20">
        <v>1000000</v>
      </c>
    </row>
    <row r="43" spans="3:18">
      <c r="C43" s="94"/>
      <c r="D43" s="9" t="s">
        <v>7</v>
      </c>
      <c r="E43" s="3"/>
      <c r="F43" s="4">
        <v>300000</v>
      </c>
      <c r="G43" s="4"/>
      <c r="H43" s="4">
        <v>300000</v>
      </c>
      <c r="I43" s="4"/>
      <c r="J43" s="4">
        <v>300000</v>
      </c>
      <c r="K43" s="4"/>
      <c r="L43" s="4">
        <v>300000</v>
      </c>
      <c r="M43" s="4"/>
      <c r="N43" s="4">
        <v>300000</v>
      </c>
      <c r="O43" s="4"/>
      <c r="P43" s="4">
        <v>300000</v>
      </c>
      <c r="Q43" s="4"/>
      <c r="R43" s="20">
        <v>300000</v>
      </c>
    </row>
    <row r="44" spans="3:18">
      <c r="C44" s="94"/>
      <c r="D44" s="9" t="s">
        <v>8</v>
      </c>
      <c r="E44" s="3"/>
      <c r="F44" s="4">
        <v>223500</v>
      </c>
      <c r="G44" s="4"/>
      <c r="H44" s="4">
        <v>223500</v>
      </c>
      <c r="I44" s="4"/>
      <c r="J44" s="4">
        <v>223500</v>
      </c>
      <c r="K44" s="4"/>
      <c r="L44" s="4">
        <v>223500</v>
      </c>
      <c r="M44" s="4"/>
      <c r="N44" s="4">
        <v>223500</v>
      </c>
      <c r="O44" s="4"/>
      <c r="P44" s="4">
        <v>223500</v>
      </c>
      <c r="Q44" s="4"/>
      <c r="R44" s="20">
        <v>223500</v>
      </c>
    </row>
    <row r="45" spans="3:18">
      <c r="C45" s="94"/>
      <c r="D45" s="9" t="s">
        <v>9</v>
      </c>
      <c r="E45" s="55"/>
      <c r="F45" s="56">
        <v>4500000</v>
      </c>
      <c r="G45" s="4"/>
      <c r="H45" s="56">
        <v>4500000</v>
      </c>
      <c r="I45" s="56"/>
      <c r="J45" s="56">
        <v>4500000</v>
      </c>
      <c r="K45" s="4"/>
      <c r="L45" s="56">
        <v>4500000</v>
      </c>
      <c r="M45" s="4"/>
      <c r="N45" s="56">
        <v>7500000</v>
      </c>
      <c r="O45" s="4"/>
      <c r="P45" s="56">
        <v>4500000</v>
      </c>
      <c r="Q45" s="4"/>
      <c r="R45" s="20">
        <v>4500000</v>
      </c>
    </row>
    <row r="46" spans="3:18" ht="9" customHeight="1">
      <c r="C46" s="94"/>
      <c r="D46" s="9"/>
      <c r="E46" s="3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20"/>
    </row>
    <row r="47" spans="3:18">
      <c r="C47" s="94"/>
      <c r="D47" s="12" t="s">
        <v>11</v>
      </c>
      <c r="E47" s="14"/>
      <c r="F47" s="5">
        <f>SUM(F42:F46)</f>
        <v>6023500</v>
      </c>
      <c r="G47" s="4"/>
      <c r="H47" s="5">
        <f>SUM(H42:H46)</f>
        <v>6023500</v>
      </c>
      <c r="I47" s="4"/>
      <c r="J47" s="5">
        <f>SUM(J42:J46)</f>
        <v>6023500</v>
      </c>
      <c r="K47" s="4"/>
      <c r="L47" s="5">
        <f>SUM(L42:L46)</f>
        <v>6023500</v>
      </c>
      <c r="M47" s="4"/>
      <c r="N47" s="4">
        <f>SUM(N42:N46)</f>
        <v>9023500</v>
      </c>
      <c r="O47" s="4"/>
      <c r="P47" s="5">
        <f>SUM(P42:P46)</f>
        <v>6023500</v>
      </c>
      <c r="Q47" s="4"/>
      <c r="R47" s="21">
        <f>SUM(R42:R46)</f>
        <v>6023500</v>
      </c>
    </row>
    <row r="48" spans="3:18" s="59" customFormat="1" ht="17.399999999999999" customHeight="1">
      <c r="C48" s="94"/>
      <c r="D48" s="12"/>
      <c r="E48" s="1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20"/>
    </row>
    <row r="49" spans="3:18" s="59" customFormat="1" ht="15" customHeight="1">
      <c r="C49" s="94"/>
      <c r="D49" s="10" t="s">
        <v>13</v>
      </c>
      <c r="E49" s="14"/>
      <c r="F49" s="4">
        <f>+F39-F47</f>
        <v>72283877</v>
      </c>
      <c r="G49" s="4"/>
      <c r="H49" s="4">
        <f>+H39-H47</f>
        <v>78222688</v>
      </c>
      <c r="I49" s="4"/>
      <c r="J49" s="4">
        <f>+J39-J47</f>
        <v>83079660</v>
      </c>
      <c r="K49" s="4"/>
      <c r="L49" s="4">
        <f>+L39-L47</f>
        <v>84181499</v>
      </c>
      <c r="M49" s="4"/>
      <c r="N49" s="4"/>
      <c r="O49" s="4"/>
      <c r="P49" s="4">
        <f>+P39-P47</f>
        <v>90140310</v>
      </c>
      <c r="Q49" s="4"/>
      <c r="R49" s="20">
        <f>+R39-R47</f>
        <v>96176500</v>
      </c>
    </row>
    <row r="50" spans="3:18" s="59" customFormat="1" ht="15" customHeight="1">
      <c r="C50" s="94"/>
      <c r="D50" s="10" t="s">
        <v>14</v>
      </c>
      <c r="E50" s="14"/>
      <c r="F50" s="4">
        <v>73800000</v>
      </c>
      <c r="G50" s="4"/>
      <c r="H50" s="4">
        <v>73800000</v>
      </c>
      <c r="I50" s="4"/>
      <c r="J50" s="4">
        <v>73800000</v>
      </c>
      <c r="K50" s="4"/>
      <c r="L50" s="4">
        <v>73800000</v>
      </c>
      <c r="M50" s="4"/>
      <c r="N50" s="4"/>
      <c r="O50" s="4"/>
      <c r="P50" s="4">
        <v>73800000</v>
      </c>
      <c r="Q50" s="4"/>
      <c r="R50" s="20">
        <v>73800000</v>
      </c>
    </row>
    <row r="51" spans="3:18" s="59" customFormat="1" ht="15" customHeight="1">
      <c r="C51" s="94"/>
      <c r="D51" s="10" t="s">
        <v>15</v>
      </c>
      <c r="E51" s="14"/>
      <c r="F51" s="82">
        <f>+F49-F50</f>
        <v>-1516123</v>
      </c>
      <c r="G51" s="4"/>
      <c r="H51" s="79">
        <f>+H49-H50</f>
        <v>4422688</v>
      </c>
      <c r="I51" s="86"/>
      <c r="J51" s="79">
        <f>+J49-J50</f>
        <v>9279660</v>
      </c>
      <c r="K51" s="4"/>
      <c r="L51" s="79">
        <f>+L49-L50</f>
        <v>10381499</v>
      </c>
      <c r="M51" s="4"/>
      <c r="N51" s="4"/>
      <c r="O51" s="4"/>
      <c r="P51" s="79">
        <f>+P49-P50</f>
        <v>16340310</v>
      </c>
      <c r="Q51" s="4"/>
      <c r="R51" s="80">
        <f>+R49-R50</f>
        <v>22376500</v>
      </c>
    </row>
    <row r="52" spans="3:18" ht="14.4" thickBot="1">
      <c r="C52" s="52"/>
      <c r="D52" s="22"/>
      <c r="E52" s="23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53"/>
    </row>
    <row r="54" spans="3:18">
      <c r="C54" s="92"/>
      <c r="D54" s="92"/>
      <c r="R54" s="54"/>
    </row>
    <row r="55" spans="3:18">
      <c r="F55" s="91"/>
      <c r="H55" s="91"/>
      <c r="J55" s="91"/>
      <c r="L55" s="91"/>
      <c r="P55" s="91"/>
      <c r="R55" s="91"/>
    </row>
  </sheetData>
  <mergeCells count="7">
    <mergeCell ref="C54:D54"/>
    <mergeCell ref="C38:C51"/>
    <mergeCell ref="D1:R1"/>
    <mergeCell ref="D2:R2"/>
    <mergeCell ref="D3:R3"/>
    <mergeCell ref="C8:C19"/>
    <mergeCell ref="C22:C37"/>
  </mergeCells>
  <printOptions horizontalCentered="1"/>
  <pageMargins left="0.44" right="0.38" top="0.35" bottom="0.31" header="0.18" footer="0.2"/>
  <pageSetup scale="7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A63CCC231C1B49AE11E51BA5AB82DA" ma:contentTypeVersion="1" ma:contentTypeDescription="Create a new document." ma:contentTypeScope="" ma:versionID="4f40da897e51de9cfeccb6cdfc3e837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FF6C5A1-338F-4108-BA1B-C12B5677DFAD}"/>
</file>

<file path=customXml/itemProps2.xml><?xml version="1.0" encoding="utf-8"?>
<ds:datastoreItem xmlns:ds="http://schemas.openxmlformats.org/officeDocument/2006/customXml" ds:itemID="{A4102A71-B09B-4FB6-8C7F-663493848C02}"/>
</file>

<file path=customXml/itemProps3.xml><?xml version="1.0" encoding="utf-8"?>
<ds:datastoreItem xmlns:ds="http://schemas.openxmlformats.org/officeDocument/2006/customXml" ds:itemID="{8E8F5EB7-411E-4079-9617-6071A210F2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7.56 %</vt:lpstr>
    </vt:vector>
  </TitlesOfParts>
  <Company>Lee County BOCC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Henkel</dc:creator>
  <cp:lastModifiedBy>scottdl</cp:lastModifiedBy>
  <cp:lastPrinted>2015-08-24T14:52:53Z</cp:lastPrinted>
  <dcterms:created xsi:type="dcterms:W3CDTF">2014-06-10T12:51:19Z</dcterms:created>
  <dcterms:modified xsi:type="dcterms:W3CDTF">2015-08-27T14:53:35Z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0x01010024A63CCC231C1B49AE11E51BA5AB82DA</vt:lpwstr>
  </property>
</Properties>
</file>