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ortation\Public Works\DOCUMENT\WEBSITE CONTENT\Major Road Project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62913"/>
</workbook>
</file>

<file path=xl/calcChain.xml><?xml version="1.0" encoding="utf-8"?>
<calcChain xmlns="http://schemas.openxmlformats.org/spreadsheetml/2006/main">
  <c r="L177" i="1" l="1"/>
  <c r="N177" i="1" s="1"/>
  <c r="L52" i="1"/>
  <c r="N52" i="1" s="1"/>
  <c r="L41" i="1"/>
  <c r="N41" i="1" s="1"/>
  <c r="L26" i="1" l="1"/>
  <c r="N26" i="1" s="1"/>
  <c r="L22" i="1"/>
  <c r="N22" i="1" s="1"/>
  <c r="L175" i="1" l="1"/>
  <c r="L39" i="1" l="1"/>
  <c r="N39" i="1" s="1"/>
  <c r="L81" i="1" l="1"/>
  <c r="N81" i="1" s="1"/>
  <c r="L19" i="1" l="1"/>
  <c r="N19" i="1" s="1"/>
  <c r="L68" i="1" l="1"/>
  <c r="N68" i="1" s="1"/>
  <c r="L137" i="1" l="1"/>
  <c r="N137" i="1" s="1"/>
  <c r="L49" i="1"/>
  <c r="N49" i="1" s="1"/>
  <c r="L37" i="1" l="1"/>
  <c r="N37" i="1" s="1"/>
  <c r="L35" i="1" l="1"/>
  <c r="N35" i="1" s="1"/>
  <c r="L95" i="1" l="1"/>
  <c r="L92" i="1" l="1"/>
  <c r="N92" i="1" s="1"/>
  <c r="L135" i="1" l="1"/>
  <c r="N135" i="1" s="1"/>
  <c r="L100" i="1"/>
  <c r="N100" i="1" s="1"/>
  <c r="L33" i="1"/>
  <c r="N33" i="1" s="1"/>
  <c r="L47" i="1"/>
  <c r="N47" i="1" s="1"/>
  <c r="L50" i="1"/>
  <c r="N50" i="1" s="1"/>
  <c r="L29" i="1"/>
  <c r="N29" i="1" s="1"/>
  <c r="L17" i="1" l="1"/>
  <c r="N17" i="1" s="1"/>
  <c r="L15" i="1"/>
  <c r="N15" i="1" s="1"/>
  <c r="L162" i="1" l="1"/>
  <c r="N162" i="1" s="1"/>
  <c r="L86" i="1"/>
  <c r="N86" i="1" s="1"/>
  <c r="L7" i="1"/>
  <c r="N7" i="1" s="1"/>
  <c r="L31" i="1"/>
  <c r="N31" i="1" s="1"/>
  <c r="L119" i="1"/>
  <c r="N119" i="1" s="1"/>
  <c r="L45" i="1"/>
  <c r="N45" i="1" s="1"/>
  <c r="L170" i="1"/>
  <c r="N170" i="1" s="1"/>
  <c r="L159" i="1"/>
  <c r="N159" i="1" s="1"/>
  <c r="L166" i="1"/>
  <c r="N166" i="1" s="1"/>
  <c r="L108" i="1"/>
  <c r="N108" i="1" s="1"/>
  <c r="L59" i="1"/>
  <c r="N59" i="1" s="1"/>
  <c r="L156" i="1"/>
  <c r="N156" i="1" s="1"/>
  <c r="L152" i="1"/>
  <c r="N152" i="1" s="1"/>
  <c r="L132" i="1"/>
  <c r="L142" i="1"/>
  <c r="N142" i="1" s="1"/>
  <c r="L55" i="1"/>
  <c r="N55" i="1" s="1"/>
  <c r="L122" i="1"/>
  <c r="N122" i="1" s="1"/>
  <c r="L74" i="1"/>
  <c r="N74" i="1" s="1"/>
  <c r="L89" i="1"/>
  <c r="N89" i="1" s="1"/>
  <c r="L104" i="1"/>
  <c r="N104" i="1" s="1"/>
  <c r="L112" i="1"/>
  <c r="N112" i="1" s="1"/>
  <c r="L115" i="1"/>
  <c r="N115" i="1" s="1"/>
  <c r="L139" i="1"/>
  <c r="N139" i="1" s="1"/>
  <c r="L146" i="1"/>
  <c r="N146" i="1" s="1"/>
  <c r="L149" i="1"/>
  <c r="N149" i="1" s="1"/>
  <c r="N132" i="1" l="1"/>
</calcChain>
</file>

<file path=xl/sharedStrings.xml><?xml version="1.0" encoding="utf-8"?>
<sst xmlns="http://schemas.openxmlformats.org/spreadsheetml/2006/main" count="582" uniqueCount="282">
  <si>
    <t>TOTAL</t>
  </si>
  <si>
    <t>BUDGET</t>
  </si>
  <si>
    <t>PROJECT</t>
  </si>
  <si>
    <t>Three Oaks Parkway Extension North</t>
  </si>
  <si>
    <t>MANAGER</t>
  </si>
  <si>
    <t>PROJECT NAME</t>
  </si>
  <si>
    <t>COMM</t>
  </si>
  <si>
    <t>DIST.</t>
  </si>
  <si>
    <t>1,4</t>
  </si>
  <si>
    <t>All</t>
  </si>
  <si>
    <t>Bicycle/Pedestrian Facilities</t>
  </si>
  <si>
    <t>Annual project for facilities on existing County-maintained roads</t>
  </si>
  <si>
    <t>PRIOR</t>
  </si>
  <si>
    <t>EXP.</t>
  </si>
  <si>
    <t>5-YEAR</t>
  </si>
  <si>
    <t>6-10</t>
  </si>
  <si>
    <t>REVENUE</t>
  </si>
  <si>
    <t>SOURCE</t>
  </si>
  <si>
    <t>CST</t>
  </si>
  <si>
    <t>DES</t>
  </si>
  <si>
    <t>ROW</t>
  </si>
  <si>
    <t>ALL</t>
  </si>
  <si>
    <t>GT</t>
  </si>
  <si>
    <t>IF/GT</t>
  </si>
  <si>
    <t>IF23</t>
  </si>
  <si>
    <t>DES/ROW</t>
  </si>
  <si>
    <t>SURP.</t>
  </si>
  <si>
    <t>TOLLS</t>
  </si>
  <si>
    <t>LS</t>
  </si>
  <si>
    <t>Ortiz 4L/Colonial-MLK</t>
  </si>
  <si>
    <t>IF24</t>
  </si>
  <si>
    <t>KEY (PHASES):</t>
  </si>
  <si>
    <t>KEY (FUNDS):</t>
  </si>
  <si>
    <t>MIT = Mitigation</t>
  </si>
  <si>
    <t>PRELIM = Preliminary Study; PD&amp;E = Project Development &amp; Environmental Study; DES = Design; ROW = Right-of-Way Acquisition; CST = Construction; CEI = Construction Engineering Inspection; PM = Project Management; LS = Landscaping;</t>
  </si>
  <si>
    <t>PROJ.</t>
  </si>
  <si>
    <t>CST/CEI</t>
  </si>
  <si>
    <t>Signal System ATMS Upgrade</t>
  </si>
  <si>
    <t>MAJOR PROJECTS</t>
  </si>
  <si>
    <t>MAJOR MAINTENANCE PROJECTS</t>
  </si>
  <si>
    <t>CW</t>
  </si>
  <si>
    <t>Road Resurface/Rebuild Program</t>
  </si>
  <si>
    <t>Master Bridge Project</t>
  </si>
  <si>
    <t>Roadway Beautification</t>
  </si>
  <si>
    <t>rphelan@leegov.com</t>
  </si>
  <si>
    <t>Master Signal Project/Major Intersections</t>
  </si>
  <si>
    <t>Specific Projects:</t>
  </si>
  <si>
    <t>DES/SUR</t>
  </si>
  <si>
    <t>SANIBEL</t>
  </si>
  <si>
    <t>DES/ROW/</t>
  </si>
  <si>
    <t>DES/CST/CEI</t>
  </si>
  <si>
    <t>1,2</t>
  </si>
  <si>
    <t>IF22</t>
  </si>
  <si>
    <t>2,4</t>
  </si>
  <si>
    <t>1,2,3</t>
  </si>
  <si>
    <t>bike lanes and sidewalks on both sides</t>
  </si>
  <si>
    <t>Toll System Replacement</t>
  </si>
  <si>
    <t>ddanley@leegov.com</t>
  </si>
  <si>
    <t>bdebrock@leegov.com</t>
  </si>
  <si>
    <t>ADA Plan Implementation</t>
  </si>
  <si>
    <t>Roadway Lighting Upgrade</t>
  </si>
  <si>
    <t>DES/MIT</t>
  </si>
  <si>
    <t>Cape Coral Bridge WB Span Replacement</t>
  </si>
  <si>
    <t>IF23/GT/</t>
  </si>
  <si>
    <t>dvasiloff@leegov.com</t>
  </si>
  <si>
    <t>#</t>
  </si>
  <si>
    <t>DRIVER</t>
  </si>
  <si>
    <t>Implementation of bike-</t>
  </si>
  <si>
    <t>ped plan, BPAC prior-</t>
  </si>
  <si>
    <t>ities, Complete Streets</t>
  </si>
  <si>
    <t>principals</t>
  </si>
  <si>
    <t>NM - Core Critical</t>
  </si>
  <si>
    <t>Mandated</t>
  </si>
  <si>
    <t>Age/condition, escalating</t>
  </si>
  <si>
    <t>maintenance costs</t>
  </si>
  <si>
    <t>NM - Essential</t>
  </si>
  <si>
    <t>Intersection control</t>
  </si>
  <si>
    <t>LOS, community interest</t>
  </si>
  <si>
    <t>Parallel reliever to I-75,</t>
  </si>
  <si>
    <t>access to jail and EMS,</t>
  </si>
  <si>
    <t>Maximizes efficient use</t>
  </si>
  <si>
    <t>of existing capacity</t>
  </si>
  <si>
    <t>Extends major arterial,</t>
  </si>
  <si>
    <t>parallel reliever to I-75</t>
  </si>
  <si>
    <t>Age of equipment, rapid</t>
  </si>
  <si>
    <t>technology changes</t>
  </si>
  <si>
    <t>Pavement rating system,</t>
  </si>
  <si>
    <t>complaints, asset prot.</t>
  </si>
  <si>
    <t>Bridge conditions, asset</t>
  </si>
  <si>
    <t>protection</t>
  </si>
  <si>
    <t>Leescape Master Plan,</t>
  </si>
  <si>
    <t>RLAC priorities, com-</t>
  </si>
  <si>
    <t>munity interest</t>
  </si>
  <si>
    <t>Signal equipment con-</t>
  </si>
  <si>
    <t>dition, safety</t>
  </si>
  <si>
    <t>Intersection conditions/</t>
  </si>
  <si>
    <t>needs</t>
  </si>
  <si>
    <t>Federal Law, ADA plan</t>
  </si>
  <si>
    <t>Sustainability, operating</t>
  </si>
  <si>
    <t>cost reduction</t>
  </si>
  <si>
    <t>Sign conditions, safety,</t>
  </si>
  <si>
    <t>liability</t>
  </si>
  <si>
    <r>
      <t>Signal</t>
    </r>
    <r>
      <rPr>
        <sz val="10"/>
        <rFont val="Arial"/>
        <family val="2"/>
      </rPr>
      <t xml:space="preserve"> Upgrades/Equipment Replacement</t>
    </r>
  </si>
  <si>
    <t>Toll Interoperability</t>
  </si>
  <si>
    <t>PRELIM/DES</t>
  </si>
  <si>
    <t>2,5</t>
  </si>
  <si>
    <t>Alico Rd. Connector/Alico Rd. to SR 82 opposite Sunshine Blvd.</t>
  </si>
  <si>
    <t xml:space="preserve">People-to-jobs link, </t>
  </si>
  <si>
    <t>Daniels Pkwy. relief</t>
  </si>
  <si>
    <t>IF25</t>
  </si>
  <si>
    <t>CAPE/MP</t>
  </si>
  <si>
    <t>Gunnery Rd./8th St. Intersection Improvements</t>
  </si>
  <si>
    <t>Signalization and turn lane improvements</t>
  </si>
  <si>
    <t>needed</t>
  </si>
  <si>
    <t>NM- Core Critical</t>
  </si>
  <si>
    <t>rprice@leegov.com</t>
  </si>
  <si>
    <t>Overhead Sign Structures Evaluation</t>
  </si>
  <si>
    <t>Maintenance obligations,</t>
  </si>
  <si>
    <t>liability, FDOT standards</t>
  </si>
  <si>
    <t>Alico Rd. Sidewalk/North Side, RR Crossing to Quaker Ln.</t>
  </si>
  <si>
    <t>20/21</t>
  </si>
  <si>
    <t>Veterans Pkwy.SW 10th St. to Skyline Blvd.</t>
  </si>
  <si>
    <t>Veterans Pkwy.SW 3rd Pl to SW 2nd Ave</t>
  </si>
  <si>
    <t>Orange River Blvd. Palm Beach Blvd. to Lorraine Dr.</t>
  </si>
  <si>
    <t>Pine Rd. Allaire Ln to US 41</t>
  </si>
  <si>
    <t>GIF</t>
  </si>
  <si>
    <t xml:space="preserve">Homestead 4L/Sunrise-Alabama </t>
  </si>
  <si>
    <t>Hickory Bridge Replacements</t>
  </si>
  <si>
    <t>Vince Miller, 533-8577</t>
  </si>
  <si>
    <t>vmiller@leegov.com</t>
  </si>
  <si>
    <t>Littleton Road</t>
  </si>
  <si>
    <t>Road Resurface/Rebuild Program - Lehigh Acres</t>
  </si>
  <si>
    <t>Signal Network</t>
  </si>
  <si>
    <t>rradford@leegov.com</t>
  </si>
  <si>
    <t>Sign Replacement Program/Raised Pavement Markers</t>
  </si>
  <si>
    <t>GIF/GT</t>
  </si>
  <si>
    <t>BP</t>
  </si>
  <si>
    <t>IF23,24</t>
  </si>
  <si>
    <t xml:space="preserve">Big Carlos Pass Bridge </t>
  </si>
  <si>
    <t>Study</t>
  </si>
  <si>
    <t xml:space="preserve">Congested </t>
  </si>
  <si>
    <t>Expected to worsen with</t>
  </si>
  <si>
    <t>Kismet/Littleton</t>
  </si>
  <si>
    <t>21/22</t>
  </si>
  <si>
    <t>Ortiz 4L/MLK-Luckett/Luckett-I75</t>
  </si>
  <si>
    <t>Westgate N Lee-Sunshine</t>
  </si>
  <si>
    <t>Westgate S Lee-Sunshine</t>
  </si>
  <si>
    <t>Pine Ridge Rd. Stevens-Summerlin</t>
  </si>
  <si>
    <t>dmurphy@leegov.com</t>
  </si>
  <si>
    <t>mpadgett@leegov.com</t>
  </si>
  <si>
    <t>Traffic Signal Technology</t>
  </si>
  <si>
    <t xml:space="preserve">Lee Boulevard/Joan Avenue Traffic Signal </t>
  </si>
  <si>
    <t>Lee Boulevard/Lee Street Traffic Signal</t>
  </si>
  <si>
    <t>2016 Priority #22</t>
  </si>
  <si>
    <t>2016 Priority #23</t>
  </si>
  <si>
    <t>2017 Priority #4</t>
  </si>
  <si>
    <t>2016 Priority #4</t>
  </si>
  <si>
    <t>2015 Priority #2</t>
  </si>
  <si>
    <t>2016 Priority #3</t>
  </si>
  <si>
    <t>2017 Priority #3</t>
  </si>
  <si>
    <t>2017 Priority #2</t>
  </si>
  <si>
    <t>2015 Priority #27</t>
  </si>
  <si>
    <t>2016 Priority #28</t>
  </si>
  <si>
    <t>2017 Priority #12</t>
  </si>
  <si>
    <t xml:space="preserve">Estero Blvd. Improvements </t>
  </si>
  <si>
    <t xml:space="preserve">FDOT </t>
  </si>
  <si>
    <t>acancel@leegov.com</t>
  </si>
  <si>
    <t>22/23</t>
  </si>
  <si>
    <t>Corkscrew Road</t>
  </si>
  <si>
    <t>Debt</t>
  </si>
  <si>
    <t>tmarquardt@leegov.com</t>
  </si>
  <si>
    <t>aslaibe@leegov.com</t>
  </si>
  <si>
    <t>4L widening, south of Sunrise Blvd. to Alabama Rd., including on-road</t>
  </si>
  <si>
    <t>Tom Marquardt</t>
  </si>
  <si>
    <t>Alex Slaibe</t>
  </si>
  <si>
    <t>CST, CEI</t>
  </si>
  <si>
    <t>CST, CEI, LS</t>
  </si>
  <si>
    <t>DES, CST</t>
  </si>
  <si>
    <t>DES,CST</t>
  </si>
  <si>
    <t>Rob Price</t>
  </si>
  <si>
    <t>Eval</t>
  </si>
  <si>
    <t>Paving rating system</t>
  </si>
  <si>
    <t>Improve safety without</t>
  </si>
  <si>
    <t>adding delay</t>
  </si>
  <si>
    <t>Gateway at Griffin Roundabout</t>
  </si>
  <si>
    <t>Bell Blvd. SR 82 to Sunrise</t>
  </si>
  <si>
    <t>24/25</t>
  </si>
  <si>
    <t>Hancock Bridge Pkwy Orange Grove to 4055 Hancock</t>
  </si>
  <si>
    <t>Age Condition of bridge</t>
  </si>
  <si>
    <t>(Bridge Health Index)</t>
  </si>
  <si>
    <t>Reduce congestion/wait</t>
  </si>
  <si>
    <t>time, Improved safety</t>
  </si>
  <si>
    <t>ROW/DES/MIT</t>
  </si>
  <si>
    <t>FDOT</t>
  </si>
  <si>
    <t xml:space="preserve">Town request, congestion, </t>
  </si>
  <si>
    <t>infrastructure conditions,</t>
  </si>
  <si>
    <t>Complete Streets</t>
  </si>
  <si>
    <t>Project Mgmt</t>
  </si>
  <si>
    <t>Project combines New Pass, Little Carlos and Big Hickory bridge, including demolition and disposal of the olf bridges.</t>
  </si>
  <si>
    <t>Age</t>
  </si>
  <si>
    <t>Condition of bridge (Bridge Health Index)</t>
  </si>
  <si>
    <t>SURP. TOLLS</t>
  </si>
  <si>
    <t>Build two new signals on Lee Boulevard</t>
  </si>
  <si>
    <t>Improve safety</t>
  </si>
  <si>
    <t>Intersections meet signal</t>
  </si>
  <si>
    <t xml:space="preserve">warrants and </t>
  </si>
  <si>
    <t xml:space="preserve">almost meet </t>
  </si>
  <si>
    <t>crash warrants</t>
  </si>
  <si>
    <t>LOS per Concurrenty Rpt,</t>
  </si>
  <si>
    <t>City tie-in of Hanson St.ext</t>
  </si>
  <si>
    <t>ROW/DES</t>
  </si>
  <si>
    <t>4,5</t>
  </si>
  <si>
    <t>Parallel relief to I-75</t>
  </si>
  <si>
    <t>improve area circulation</t>
  </si>
  <si>
    <t>improve LOS</t>
  </si>
  <si>
    <t>Furniture &amp;  Equipment</t>
  </si>
  <si>
    <t>sdrotleff@leegov.com</t>
  </si>
  <si>
    <t>County ADA Transition</t>
  </si>
  <si>
    <t>Plan</t>
  </si>
  <si>
    <t xml:space="preserve">Need to keep the </t>
  </si>
  <si>
    <t>network secure</t>
  </si>
  <si>
    <t>Help drivers with real</t>
  </si>
  <si>
    <t xml:space="preserve">time warnings to </t>
  </si>
  <si>
    <t>pedestrians, bicycles and</t>
  </si>
  <si>
    <t>drivers using Smart Car</t>
  </si>
  <si>
    <t>connected vehicles</t>
  </si>
  <si>
    <t>PD&amp;E Study</t>
  </si>
  <si>
    <t>DES/CST</t>
  </si>
  <si>
    <t>Plantation</t>
  </si>
  <si>
    <t>Daniels - Idlewild</t>
  </si>
  <si>
    <t>2019 Priority #2</t>
  </si>
  <si>
    <t>Major Arterials Resurfacing</t>
  </si>
  <si>
    <t>Bell Blvd Sunrise to Joel</t>
  </si>
  <si>
    <t>CON</t>
  </si>
  <si>
    <t>FY 98-20</t>
  </si>
  <si>
    <t>24/24</t>
  </si>
  <si>
    <t>25/26</t>
  </si>
  <si>
    <t>Vince Miller</t>
  </si>
  <si>
    <t>IF 25</t>
  </si>
  <si>
    <t xml:space="preserve"> SUMMARY OF MAJOR ROAD PROJECTS PROGRAMMED BY LEE COUNTY - FY21/22-25/26</t>
  </si>
  <si>
    <t>Sanibel</t>
  </si>
  <si>
    <t>DEBT</t>
  </si>
  <si>
    <t>Rob Phelan</t>
  </si>
  <si>
    <t>Dave Murphy</t>
  </si>
  <si>
    <t>Mike Padgett</t>
  </si>
  <si>
    <t>TBD</t>
  </si>
  <si>
    <t>Colonial Summerlin Flyover - Midpoint Bridge</t>
  </si>
  <si>
    <t>Sue Drotleff</t>
  </si>
  <si>
    <t>Concurrency, LOS</t>
  </si>
  <si>
    <t>Veterans Parkway 6L Chiquita to Skyline Boulevard</t>
  </si>
  <si>
    <t xml:space="preserve">LOS per Concurrency </t>
  </si>
  <si>
    <t>Report</t>
  </si>
  <si>
    <t>Dirk Danley</t>
  </si>
  <si>
    <t>Bob DeBrock</t>
  </si>
  <si>
    <t>Ryan Kirsch</t>
  </si>
  <si>
    <t>rkirsch@leegov.com</t>
  </si>
  <si>
    <t>Rob Radford</t>
  </si>
  <si>
    <t>Dan Vasiloff</t>
  </si>
  <si>
    <t>Sidewalk Repair</t>
  </si>
  <si>
    <t>Joey Wilson</t>
  </si>
  <si>
    <t>jwilson@leegov.com</t>
  </si>
  <si>
    <t>Repair sidewalks</t>
  </si>
  <si>
    <t>countywide</t>
  </si>
  <si>
    <t>Hancock Bridge Pkwy</t>
  </si>
  <si>
    <t>Hunter Blvd - Orange Grove</t>
  </si>
  <si>
    <t>2020 Priority #13</t>
  </si>
  <si>
    <t>DES/SUR/ROW</t>
  </si>
  <si>
    <t>Tice St. Sidewalk/South Side, Ortiz to SR 80</t>
  </si>
  <si>
    <t>Westgate Blvd. East Lee -4th St</t>
  </si>
  <si>
    <t>2020 Priority #3</t>
  </si>
  <si>
    <t>Jetport Loop Allaire Ln - US 41</t>
  </si>
  <si>
    <t>2020 Priority #97</t>
  </si>
  <si>
    <t xml:space="preserve">  </t>
  </si>
  <si>
    <t>Pine Ridge Rd San Carlos - Summerlin</t>
  </si>
  <si>
    <t>2020 Priority #5</t>
  </si>
  <si>
    <t>CAPE</t>
  </si>
  <si>
    <t>MP</t>
  </si>
  <si>
    <t>SURP/</t>
  </si>
  <si>
    <t>IF23 = Road Impact Fees from District 23; GT = Local Option Gas Taxes;  FDOT = Florida Dept. of Transportation; GIF = Growth Increment Funding</t>
  </si>
  <si>
    <t>Safety Improvements</t>
  </si>
  <si>
    <t>Colonial Safety Improvements US41/McGregor</t>
  </si>
  <si>
    <t>Avelino Cancel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</si>
</sst>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#,##0.0"/>
    <numFmt numFmtId="166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/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488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NumberFormat="1" applyBorder="1"/>
    <xf numFmtId="0" fontId="0" fillId="0" borderId="5" xfId="0" applyFill="1" applyBorder="1"/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12" xfId="1" applyBorder="1" applyAlignment="1" applyProtection="1"/>
    <xf numFmtId="0" fontId="2" fillId="0" borderId="13" xfId="1" applyBorder="1" applyAlignment="1" applyProtection="1"/>
    <xf numFmtId="165" fontId="0" fillId="0" borderId="0" xfId="0" applyNumberFormat="1" applyBorder="1"/>
    <xf numFmtId="0" fontId="4" fillId="0" borderId="0" xfId="0" applyFont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0" xfId="0" applyNumberFormat="1"/>
    <xf numFmtId="0" fontId="5" fillId="0" borderId="0" xfId="0" applyFont="1" applyFill="1" applyBorder="1"/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4" xfId="0" applyFill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3" fillId="0" borderId="29" xfId="0" quotePrefix="1" applyNumberFormat="1" applyFont="1" applyBorder="1" applyAlignment="1">
      <alignment horizontal="right"/>
    </xf>
    <xf numFmtId="3" fontId="3" fillId="0" borderId="26" xfId="0" quotePrefix="1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3" fontId="0" fillId="0" borderId="23" xfId="0" quotePrefix="1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39" xfId="0" quotePrefix="1" applyNumberFormat="1" applyFill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35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3" fillId="0" borderId="26" xfId="0" quotePrefix="1" applyNumberFormat="1" applyFont="1" applyFill="1" applyBorder="1" applyAlignment="1">
      <alignment horizontal="right"/>
    </xf>
    <xf numFmtId="3" fontId="3" fillId="0" borderId="29" xfId="0" quotePrefix="1" applyNumberFormat="1" applyFon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0" borderId="37" xfId="0" quotePrefix="1" applyNumberFormat="1" applyFont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0" fillId="0" borderId="32" xfId="0" quotePrefix="1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3" fillId="0" borderId="34" xfId="0" quotePrefix="1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3" fillId="0" borderId="2" xfId="0" quotePrefix="1" applyFont="1" applyBorder="1" applyAlignment="1">
      <alignment horizontal="center"/>
    </xf>
    <xf numFmtId="6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3" fillId="0" borderId="2" xfId="0" quotePrefix="1" applyNumberFormat="1" applyFont="1" applyFill="1" applyBorder="1" applyAlignment="1">
      <alignment horizontal="center"/>
    </xf>
    <xf numFmtId="3" fontId="0" fillId="0" borderId="38" xfId="0" applyNumberFormat="1" applyFill="1" applyBorder="1" applyAlignment="1">
      <alignment horizontal="right"/>
    </xf>
    <xf numFmtId="3" fontId="0" fillId="0" borderId="37" xfId="0" applyNumberFormat="1" applyFill="1" applyBorder="1" applyAlignment="1">
      <alignment horizontal="right"/>
    </xf>
    <xf numFmtId="3" fontId="0" fillId="0" borderId="39" xfId="0" applyNumberFormat="1" applyFill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3" fontId="3" fillId="0" borderId="33" xfId="0" quotePrefix="1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0" fillId="0" borderId="33" xfId="0" quotePrefix="1" applyNumberForma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6" fontId="0" fillId="0" borderId="7" xfId="0" applyNumberFormat="1" applyFill="1" applyBorder="1" applyAlignment="1">
      <alignment horizontal="center"/>
    </xf>
    <xf numFmtId="3" fontId="0" fillId="0" borderId="43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0" borderId="41" xfId="0" quotePrefix="1" applyNumberFormat="1" applyFill="1" applyBorder="1" applyAlignment="1">
      <alignment horizontal="right"/>
    </xf>
    <xf numFmtId="6" fontId="0" fillId="0" borderId="8" xfId="0" applyNumberForma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3" fontId="0" fillId="0" borderId="43" xfId="0" applyNumberFormat="1" applyFill="1" applyBorder="1" applyAlignment="1">
      <alignment horizontal="right"/>
    </xf>
    <xf numFmtId="3" fontId="0" fillId="0" borderId="44" xfId="0" applyNumberForma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center"/>
    </xf>
    <xf numFmtId="3" fontId="5" fillId="0" borderId="45" xfId="0" quotePrefix="1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0" fontId="5" fillId="0" borderId="2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2" xfId="0" applyBorder="1"/>
    <xf numFmtId="3" fontId="0" fillId="0" borderId="16" xfId="0" applyNumberFormat="1" applyFill="1" applyBorder="1" applyAlignment="1">
      <alignment horizontal="right"/>
    </xf>
    <xf numFmtId="0" fontId="3" fillId="0" borderId="0" xfId="0" applyFont="1" applyFill="1" applyBorder="1"/>
    <xf numFmtId="3" fontId="3" fillId="0" borderId="36" xfId="0" applyNumberFormat="1" applyFont="1" applyFill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6" fillId="0" borderId="0" xfId="0" applyFont="1" applyFill="1" applyBorder="1"/>
    <xf numFmtId="0" fontId="3" fillId="0" borderId="26" xfId="0" quotePrefix="1" applyFont="1" applyBorder="1" applyAlignment="1">
      <alignment horizontal="right"/>
    </xf>
    <xf numFmtId="0" fontId="3" fillId="0" borderId="29" xfId="0" quotePrefix="1" applyFont="1" applyBorder="1" applyAlignment="1">
      <alignment horizontal="right"/>
    </xf>
    <xf numFmtId="0" fontId="1" fillId="0" borderId="13" xfId="1" applyFont="1" applyBorder="1" applyAlignment="1" applyProtection="1"/>
    <xf numFmtId="0" fontId="2" fillId="0" borderId="13" xfId="1" applyFill="1" applyBorder="1" applyAlignment="1" applyProtection="1"/>
    <xf numFmtId="0" fontId="1" fillId="0" borderId="13" xfId="1" applyFont="1" applyFill="1" applyBorder="1" applyAlignment="1" applyProtection="1"/>
    <xf numFmtId="3" fontId="3" fillId="0" borderId="30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0" fontId="5" fillId="0" borderId="5" xfId="0" applyFont="1" applyFill="1" applyBorder="1"/>
    <xf numFmtId="0" fontId="5" fillId="0" borderId="6" xfId="0" applyFont="1" applyFill="1" applyBorder="1"/>
    <xf numFmtId="0" fontId="0" fillId="0" borderId="46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2" fillId="0" borderId="47" xfId="1" applyBorder="1" applyAlignment="1" applyProtection="1"/>
    <xf numFmtId="3" fontId="5" fillId="0" borderId="6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32" xfId="0" quotePrefix="1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0" fontId="8" fillId="0" borderId="13" xfId="1" applyFont="1" applyBorder="1" applyAlignment="1" applyProtection="1"/>
    <xf numFmtId="3" fontId="5" fillId="0" borderId="43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/>
    </xf>
    <xf numFmtId="0" fontId="1" fillId="0" borderId="11" xfId="1" applyFont="1" applyFill="1" applyBorder="1" applyAlignment="1" applyProtection="1"/>
    <xf numFmtId="3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34" xfId="0" quotePrefix="1" applyNumberFormat="1" applyFont="1" applyFill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0" fontId="8" fillId="0" borderId="12" xfId="1" applyFont="1" applyBorder="1" applyAlignment="1" applyProtection="1"/>
    <xf numFmtId="0" fontId="7" fillId="0" borderId="0" xfId="0" applyFont="1" applyFill="1" applyBorder="1"/>
    <xf numFmtId="0" fontId="0" fillId="0" borderId="16" xfId="0" applyFill="1" applyBorder="1" applyAlignment="1">
      <alignment horizontal="center"/>
    </xf>
    <xf numFmtId="0" fontId="6" fillId="0" borderId="16" xfId="0" applyFont="1" applyFill="1" applyBorder="1"/>
    <xf numFmtId="3" fontId="3" fillId="0" borderId="16" xfId="0" applyNumberFormat="1" applyFont="1" applyFill="1" applyBorder="1" applyAlignment="1">
      <alignment horizontal="right"/>
    </xf>
    <xf numFmtId="3" fontId="3" fillId="0" borderId="16" xfId="0" quotePrefix="1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5" fillId="0" borderId="16" xfId="0" applyNumberFormat="1" applyFont="1" applyFill="1" applyBorder="1" applyAlignment="1">
      <alignment horizontal="center"/>
    </xf>
    <xf numFmtId="0" fontId="2" fillId="0" borderId="16" xfId="1" applyBorder="1" applyAlignment="1" applyProtection="1"/>
    <xf numFmtId="0" fontId="5" fillId="0" borderId="49" xfId="0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0" fillId="2" borderId="46" xfId="0" applyFill="1" applyBorder="1" applyAlignment="1">
      <alignment horizontal="center"/>
    </xf>
    <xf numFmtId="0" fontId="7" fillId="2" borderId="49" xfId="0" applyFont="1" applyFill="1" applyBorder="1"/>
    <xf numFmtId="3" fontId="3" fillId="2" borderId="48" xfId="0" applyNumberFormat="1" applyFont="1" applyFill="1" applyBorder="1" applyAlignment="1">
      <alignment horizontal="right"/>
    </xf>
    <xf numFmtId="3" fontId="3" fillId="2" borderId="50" xfId="0" applyNumberFormat="1" applyFont="1" applyFill="1" applyBorder="1" applyAlignment="1">
      <alignment horizontal="right"/>
    </xf>
    <xf numFmtId="3" fontId="3" fillId="2" borderId="52" xfId="0" applyNumberFormat="1" applyFont="1" applyFill="1" applyBorder="1" applyAlignment="1">
      <alignment horizontal="right"/>
    </xf>
    <xf numFmtId="3" fontId="3" fillId="2" borderId="51" xfId="0" applyNumberFormat="1" applyFont="1" applyFill="1" applyBorder="1" applyAlignment="1">
      <alignment horizontal="right"/>
    </xf>
    <xf numFmtId="3" fontId="3" fillId="2" borderId="52" xfId="0" quotePrefix="1" applyNumberFormat="1" applyFont="1" applyFill="1" applyBorder="1" applyAlignment="1">
      <alignment horizontal="right"/>
    </xf>
    <xf numFmtId="3" fontId="3" fillId="2" borderId="53" xfId="0" applyNumberFormat="1" applyFont="1" applyFill="1" applyBorder="1" applyAlignment="1">
      <alignment horizontal="right"/>
    </xf>
    <xf numFmtId="3" fontId="3" fillId="2" borderId="54" xfId="0" applyNumberFormat="1" applyFont="1" applyFill="1" applyBorder="1" applyAlignment="1">
      <alignment horizontal="right"/>
    </xf>
    <xf numFmtId="3" fontId="0" fillId="2" borderId="53" xfId="0" applyNumberFormat="1" applyFill="1" applyBorder="1" applyAlignment="1">
      <alignment horizontal="right"/>
    </xf>
    <xf numFmtId="3" fontId="3" fillId="2" borderId="55" xfId="0" applyNumberFormat="1" applyFont="1" applyFill="1" applyBorder="1" applyAlignment="1">
      <alignment horizontal="right"/>
    </xf>
    <xf numFmtId="0" fontId="5" fillId="2" borderId="46" xfId="0" applyNumberFormat="1" applyFont="1" applyFill="1" applyBorder="1" applyAlignment="1">
      <alignment horizontal="center"/>
    </xf>
    <xf numFmtId="0" fontId="2" fillId="2" borderId="47" xfId="1" applyFill="1" applyBorder="1" applyAlignment="1" applyProtection="1"/>
    <xf numFmtId="3" fontId="3" fillId="0" borderId="0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13" xfId="1" applyFont="1" applyFill="1" applyBorder="1" applyAlignment="1" applyProtection="1"/>
    <xf numFmtId="0" fontId="8" fillId="0" borderId="12" xfId="1" applyFont="1" applyFill="1" applyBorder="1" applyAlignment="1" applyProtection="1"/>
    <xf numFmtId="3" fontId="1" fillId="0" borderId="32" xfId="0" applyNumberFormat="1" applyFont="1" applyFill="1" applyBorder="1" applyAlignment="1">
      <alignment horizontal="right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16" fontId="0" fillId="2" borderId="51" xfId="0" quotePrefix="1" applyNumberFormat="1" applyFill="1" applyBorder="1" applyAlignment="1">
      <alignment horizontal="center"/>
    </xf>
    <xf numFmtId="16" fontId="0" fillId="2" borderId="49" xfId="0" quotePrefix="1" applyNumberForma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0" fontId="1" fillId="0" borderId="0" xfId="0" applyFont="1" applyFill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Fill="1" applyBorder="1"/>
    <xf numFmtId="3" fontId="1" fillId="0" borderId="20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0" fillId="0" borderId="49" xfId="0" applyBorder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11" xfId="1" applyFont="1" applyBorder="1" applyAlignment="1" applyProtection="1"/>
    <xf numFmtId="3" fontId="1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3" fontId="1" fillId="0" borderId="33" xfId="0" applyNumberFormat="1" applyFont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0" borderId="0" xfId="0" applyFont="1" applyBorder="1"/>
    <xf numFmtId="3" fontId="1" fillId="0" borderId="39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center"/>
    </xf>
    <xf numFmtId="3" fontId="1" fillId="0" borderId="33" xfId="0" quotePrefix="1" applyNumberFormat="1" applyFont="1" applyFill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11" xfId="0" applyFont="1" applyBorder="1"/>
    <xf numFmtId="0" fontId="1" fillId="0" borderId="43" xfId="0" applyFont="1" applyFill="1" applyBorder="1"/>
    <xf numFmtId="0" fontId="3" fillId="0" borderId="0" xfId="0" applyFont="1" applyBorder="1"/>
    <xf numFmtId="3" fontId="1" fillId="0" borderId="26" xfId="0" quotePrefix="1" applyNumberFormat="1" applyFont="1" applyBorder="1" applyAlignment="1">
      <alignment horizontal="right"/>
    </xf>
    <xf numFmtId="0" fontId="0" fillId="0" borderId="30" xfId="0" applyBorder="1" applyAlignment="1">
      <alignment horizontal="center"/>
    </xf>
    <xf numFmtId="3" fontId="1" fillId="0" borderId="39" xfId="0" quotePrefix="1" applyNumberFormat="1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41" xfId="0" quotePrefix="1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6" fillId="0" borderId="0" xfId="0" applyFont="1" applyBorder="1"/>
    <xf numFmtId="3" fontId="1" fillId="0" borderId="35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6" fillId="0" borderId="4" xfId="0" applyFont="1" applyFill="1" applyBorder="1"/>
    <xf numFmtId="0" fontId="6" fillId="0" borderId="30" xfId="0" applyFont="1" applyFill="1" applyBorder="1"/>
    <xf numFmtId="3" fontId="1" fillId="0" borderId="30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8" fillId="0" borderId="2" xfId="1" applyFont="1" applyBorder="1" applyAlignment="1" applyProtection="1"/>
    <xf numFmtId="3" fontId="1" fillId="0" borderId="36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3" fillId="0" borderId="38" xfId="0" quotePrefix="1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6" fontId="1" fillId="0" borderId="8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right"/>
    </xf>
    <xf numFmtId="3" fontId="1" fillId="0" borderId="45" xfId="0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horizontal="right"/>
    </xf>
    <xf numFmtId="0" fontId="2" fillId="0" borderId="2" xfId="1" applyFill="1" applyBorder="1" applyAlignment="1" applyProtection="1"/>
    <xf numFmtId="0" fontId="1" fillId="0" borderId="8" xfId="1" applyFont="1" applyFill="1" applyBorder="1" applyAlignment="1" applyProtection="1"/>
    <xf numFmtId="3" fontId="5" fillId="0" borderId="54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3" fontId="0" fillId="0" borderId="60" xfId="0" applyNumberFormat="1" applyBorder="1"/>
    <xf numFmtId="0" fontId="7" fillId="2" borderId="46" xfId="0" applyFont="1" applyFill="1" applyBorder="1"/>
    <xf numFmtId="0" fontId="1" fillId="0" borderId="2" xfId="0" applyFont="1" applyFill="1" applyBorder="1"/>
    <xf numFmtId="0" fontId="6" fillId="0" borderId="2" xfId="0" applyFont="1" applyFill="1" applyBorder="1"/>
    <xf numFmtId="0" fontId="1" fillId="0" borderId="8" xfId="0" applyFont="1" applyFill="1" applyBorder="1"/>
    <xf numFmtId="0" fontId="1" fillId="0" borderId="8" xfId="0" applyFont="1" applyBorder="1"/>
    <xf numFmtId="0" fontId="1" fillId="0" borderId="2" xfId="0" applyFont="1" applyBorder="1"/>
    <xf numFmtId="0" fontId="6" fillId="0" borderId="7" xfId="0" applyFont="1" applyFill="1" applyBorder="1"/>
    <xf numFmtId="0" fontId="0" fillId="0" borderId="46" xfId="0" applyBorder="1" applyAlignment="1">
      <alignment horizontal="right"/>
    </xf>
    <xf numFmtId="0" fontId="1" fillId="0" borderId="7" xfId="0" applyFont="1" applyFill="1" applyBorder="1"/>
    <xf numFmtId="0" fontId="5" fillId="0" borderId="46" xfId="0" applyFont="1" applyFill="1" applyBorder="1" applyAlignment="1">
      <alignment horizontal="right"/>
    </xf>
    <xf numFmtId="0" fontId="7" fillId="0" borderId="3" xfId="0" applyFont="1" applyFill="1" applyBorder="1"/>
    <xf numFmtId="0" fontId="1" fillId="0" borderId="7" xfId="0" applyFont="1" applyBorder="1"/>
    <xf numFmtId="0" fontId="3" fillId="0" borderId="43" xfId="0" applyFont="1" applyFill="1" applyBorder="1"/>
    <xf numFmtId="3" fontId="3" fillId="0" borderId="43" xfId="0" applyNumberFormat="1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3" fontId="3" fillId="0" borderId="41" xfId="0" applyNumberFormat="1" applyFont="1" applyFill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3" fontId="3" fillId="0" borderId="30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9" fillId="0" borderId="0" xfId="0" applyFont="1"/>
    <xf numFmtId="3" fontId="9" fillId="0" borderId="4" xfId="0" applyNumberFormat="1" applyFont="1" applyFill="1" applyBorder="1" applyAlignment="1">
      <alignment horizontal="right"/>
    </xf>
    <xf numFmtId="0" fontId="6" fillId="0" borderId="4" xfId="0" applyFont="1" applyBorder="1"/>
    <xf numFmtId="3" fontId="1" fillId="0" borderId="6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1" fillId="0" borderId="45" xfId="0" quotePrefix="1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0" fontId="10" fillId="0" borderId="13" xfId="1" applyFont="1" applyBorder="1" applyAlignment="1" applyProtection="1"/>
    <xf numFmtId="0" fontId="1" fillId="0" borderId="11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3" xfId="0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3" fillId="0" borderId="7" xfId="0" applyFont="1" applyBorder="1"/>
    <xf numFmtId="6" fontId="1" fillId="0" borderId="2" xfId="0" applyNumberFormat="1" applyFont="1" applyFill="1" applyBorder="1" applyAlignment="1">
      <alignment horizontal="center"/>
    </xf>
    <xf numFmtId="0" fontId="3" fillId="0" borderId="30" xfId="0" applyFont="1" applyFill="1" applyBorder="1"/>
    <xf numFmtId="0" fontId="5" fillId="0" borderId="4" xfId="0" applyFont="1" applyFill="1" applyBorder="1"/>
    <xf numFmtId="3" fontId="1" fillId="0" borderId="32" xfId="0" quotePrefix="1" applyNumberFormat="1" applyFont="1" applyFill="1" applyBorder="1" applyAlignment="1">
      <alignment horizontal="right"/>
    </xf>
    <xf numFmtId="0" fontId="1" fillId="0" borderId="4" xfId="0" applyFont="1" applyFill="1" applyBorder="1"/>
    <xf numFmtId="0" fontId="10" fillId="0" borderId="12" xfId="1" applyFont="1" applyFill="1" applyBorder="1" applyAlignment="1" applyProtection="1"/>
    <xf numFmtId="3" fontId="5" fillId="0" borderId="60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6" fontId="1" fillId="0" borderId="58" xfId="0" applyNumberFormat="1" applyFont="1" applyBorder="1" applyAlignment="1">
      <alignment horizontal="center"/>
    </xf>
    <xf numFmtId="0" fontId="6" fillId="0" borderId="8" xfId="0" applyFont="1" applyFill="1" applyBorder="1"/>
    <xf numFmtId="3" fontId="3" fillId="0" borderId="61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 horizontal="right"/>
    </xf>
    <xf numFmtId="3" fontId="3" fillId="0" borderId="63" xfId="0" applyNumberFormat="1" applyFont="1" applyFill="1" applyBorder="1" applyAlignment="1">
      <alignment horizontal="right"/>
    </xf>
    <xf numFmtId="0" fontId="0" fillId="0" borderId="32" xfId="0" applyBorder="1"/>
    <xf numFmtId="3" fontId="3" fillId="0" borderId="64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3" fontId="3" fillId="0" borderId="66" xfId="0" applyNumberFormat="1" applyFont="1" applyBorder="1" applyAlignment="1">
      <alignment horizontal="right"/>
    </xf>
    <xf numFmtId="3" fontId="3" fillId="0" borderId="40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0" fontId="3" fillId="0" borderId="2" xfId="0" applyFont="1" applyBorder="1"/>
    <xf numFmtId="3" fontId="9" fillId="0" borderId="0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3" fontId="1" fillId="0" borderId="33" xfId="0" applyNumberFormat="1" applyFont="1" applyFill="1" applyBorder="1" applyAlignment="1">
      <alignment horizontal="right" vertical="top"/>
    </xf>
    <xf numFmtId="3" fontId="1" fillId="0" borderId="23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0" fontId="0" fillId="0" borderId="35" xfId="0" applyBorder="1"/>
    <xf numFmtId="0" fontId="1" fillId="0" borderId="23" xfId="0" applyFont="1" applyBorder="1" applyAlignment="1">
      <alignment horizontal="right"/>
    </xf>
    <xf numFmtId="0" fontId="1" fillId="0" borderId="0" xfId="0" applyFont="1" applyFill="1" applyBorder="1" applyAlignment="1">
      <alignment wrapText="1"/>
    </xf>
    <xf numFmtId="3" fontId="0" fillId="0" borderId="60" xfId="0" applyNumberFormat="1" applyFill="1" applyBorder="1"/>
    <xf numFmtId="3" fontId="3" fillId="0" borderId="33" xfId="0" applyNumberFormat="1" applyFont="1" applyBorder="1" applyAlignment="1">
      <alignment horizontal="right"/>
    </xf>
    <xf numFmtId="3" fontId="3" fillId="0" borderId="38" xfId="0" quotePrefix="1" applyNumberFormat="1" applyFont="1" applyFill="1" applyBorder="1" applyAlignment="1">
      <alignment horizontal="right"/>
    </xf>
    <xf numFmtId="3" fontId="3" fillId="0" borderId="37" xfId="0" quotePrefix="1" applyNumberFormat="1" applyFont="1" applyFill="1" applyBorder="1" applyAlignment="1">
      <alignment horizontal="right"/>
    </xf>
    <xf numFmtId="0" fontId="10" fillId="0" borderId="12" xfId="1" applyFont="1" applyBorder="1" applyAlignment="1" applyProtection="1"/>
    <xf numFmtId="0" fontId="3" fillId="0" borderId="6" xfId="0" applyFont="1" applyFill="1" applyBorder="1"/>
    <xf numFmtId="3" fontId="1" fillId="0" borderId="5" xfId="0" quotePrefix="1" applyNumberFormat="1" applyFont="1" applyFill="1" applyBorder="1" applyAlignment="1">
      <alignment horizontal="right"/>
    </xf>
    <xf numFmtId="0" fontId="2" fillId="0" borderId="11" xfId="1" applyBorder="1" applyAlignment="1" applyProtection="1"/>
    <xf numFmtId="0" fontId="2" fillId="0" borderId="12" xfId="1" applyFill="1" applyBorder="1" applyAlignment="1" applyProtection="1"/>
    <xf numFmtId="0" fontId="1" fillId="0" borderId="16" xfId="0" applyFont="1" applyBorder="1" applyAlignment="1">
      <alignment horizontal="center"/>
    </xf>
    <xf numFmtId="14" fontId="0" fillId="0" borderId="0" xfId="0" applyNumberFormat="1"/>
    <xf numFmtId="0" fontId="1" fillId="0" borderId="18" xfId="1" applyFont="1" applyBorder="1" applyAlignment="1" applyProtection="1"/>
    <xf numFmtId="166" fontId="0" fillId="0" borderId="43" xfId="2" applyNumberFormat="1" applyFont="1" applyBorder="1" applyAlignment="1">
      <alignment horizontal="right"/>
    </xf>
    <xf numFmtId="166" fontId="0" fillId="0" borderId="45" xfId="2" applyNumberFormat="1" applyFont="1" applyBorder="1"/>
    <xf numFmtId="3" fontId="3" fillId="0" borderId="23" xfId="0" quotePrefix="1" applyNumberFormat="1" applyFont="1" applyFill="1" applyBorder="1" applyAlignment="1">
      <alignment horizontal="right"/>
    </xf>
    <xf numFmtId="3" fontId="3" fillId="0" borderId="33" xfId="0" quotePrefix="1" applyNumberFormat="1" applyFont="1" applyBorder="1" applyAlignment="1">
      <alignment horizontal="right"/>
    </xf>
    <xf numFmtId="14" fontId="10" fillId="0" borderId="13" xfId="1" applyNumberFormat="1" applyFont="1" applyBorder="1" applyAlignment="1" applyProtection="1"/>
    <xf numFmtId="14" fontId="2" fillId="0" borderId="13" xfId="1" applyNumberFormat="1" applyBorder="1" applyAlignment="1" applyProtection="1"/>
    <xf numFmtId="3" fontId="1" fillId="0" borderId="23" xfId="0" quotePrefix="1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/>
    <xf numFmtId="166" fontId="1" fillId="0" borderId="43" xfId="2" applyNumberFormat="1" applyFont="1" applyBorder="1" applyAlignment="1">
      <alignment horizontal="right"/>
    </xf>
    <xf numFmtId="1" fontId="1" fillId="0" borderId="39" xfId="2" applyNumberFormat="1" applyFont="1" applyFill="1" applyBorder="1" applyAlignment="1">
      <alignment horizontal="right"/>
    </xf>
    <xf numFmtId="1" fontId="1" fillId="0" borderId="41" xfId="2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right" wrapText="1"/>
    </xf>
    <xf numFmtId="3" fontId="3" fillId="0" borderId="35" xfId="0" applyNumberFormat="1" applyFont="1" applyFill="1" applyBorder="1" applyAlignment="1">
      <alignment horizontal="right" wrapText="1"/>
    </xf>
    <xf numFmtId="0" fontId="8" fillId="0" borderId="11" xfId="1" applyFont="1" applyBorder="1" applyAlignment="1" applyProtection="1"/>
    <xf numFmtId="3" fontId="0" fillId="0" borderId="40" xfId="0" applyNumberFormat="1" applyFill="1" applyBorder="1" applyAlignment="1">
      <alignment horizontal="right"/>
    </xf>
    <xf numFmtId="3" fontId="0" fillId="0" borderId="42" xfId="0" applyNumberFormat="1" applyFill="1" applyBorder="1" applyAlignment="1">
      <alignment horizontal="right"/>
    </xf>
    <xf numFmtId="3" fontId="1" fillId="0" borderId="0" xfId="0" quotePrefix="1" applyNumberFormat="1" applyFont="1" applyFill="1" applyBorder="1" applyAlignment="1">
      <alignment horizontal="right"/>
    </xf>
    <xf numFmtId="3" fontId="1" fillId="0" borderId="42" xfId="0" applyNumberFormat="1" applyFont="1" applyFill="1" applyBorder="1" applyAlignment="1">
      <alignment horizontal="right"/>
    </xf>
    <xf numFmtId="166" fontId="1" fillId="0" borderId="39" xfId="2" applyNumberFormat="1" applyFont="1" applyFill="1" applyBorder="1" applyAlignment="1">
      <alignment horizontal="right"/>
    </xf>
    <xf numFmtId="1" fontId="1" fillId="0" borderId="5" xfId="2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32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166" fontId="1" fillId="0" borderId="39" xfId="2" applyNumberFormat="1" applyFont="1" applyFill="1" applyBorder="1"/>
    <xf numFmtId="0" fontId="1" fillId="0" borderId="0" xfId="0" applyFont="1" applyAlignment="1">
      <alignment horizontal="right"/>
    </xf>
    <xf numFmtId="3" fontId="1" fillId="0" borderId="33" xfId="0" quotePrefix="1" applyNumberFormat="1" applyFont="1" applyBorder="1" applyAlignment="1">
      <alignment horizontal="right"/>
    </xf>
    <xf numFmtId="0" fontId="1" fillId="0" borderId="2" xfId="0" applyFont="1" applyBorder="1" applyAlignment="1">
      <alignment vertical="top" wrapText="1"/>
    </xf>
    <xf numFmtId="0" fontId="1" fillId="0" borderId="43" xfId="0" applyFont="1" applyBorder="1" applyAlignment="1">
      <alignment horizontal="center"/>
    </xf>
    <xf numFmtId="3" fontId="0" fillId="0" borderId="56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56" xfId="0" applyFont="1" applyBorder="1"/>
    <xf numFmtId="3" fontId="0" fillId="0" borderId="23" xfId="0" applyNumberFormat="1" applyBorder="1" applyAlignment="1">
      <alignment horizontal="right"/>
    </xf>
    <xf numFmtId="0" fontId="1" fillId="0" borderId="2" xfId="1" applyFont="1" applyFill="1" applyBorder="1" applyAlignment="1" applyProtection="1"/>
    <xf numFmtId="0" fontId="8" fillId="0" borderId="7" xfId="1" applyFont="1" applyFill="1" applyBorder="1" applyAlignment="1" applyProtection="1"/>
    <xf numFmtId="3" fontId="3" fillId="0" borderId="62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0" fillId="0" borderId="7" xfId="0" applyNumberFormat="1" applyFill="1" applyBorder="1" applyAlignment="1">
      <alignment horizontal="center"/>
    </xf>
    <xf numFmtId="0" fontId="1" fillId="0" borderId="34" xfId="0" applyFont="1" applyBorder="1"/>
    <xf numFmtId="0" fontId="1" fillId="0" borderId="32" xfId="0" applyFont="1" applyBorder="1"/>
    <xf numFmtId="1" fontId="0" fillId="0" borderId="45" xfId="2" applyNumberFormat="1" applyFont="1" applyBorder="1"/>
    <xf numFmtId="1" fontId="0" fillId="0" borderId="39" xfId="2" applyNumberFormat="1" applyFont="1" applyBorder="1"/>
    <xf numFmtId="3" fontId="0" fillId="0" borderId="61" xfId="0" applyNumberFormat="1" applyFill="1" applyBorder="1" applyAlignment="1">
      <alignment horizontal="right"/>
    </xf>
    <xf numFmtId="3" fontId="1" fillId="0" borderId="63" xfId="0" applyNumberFormat="1" applyFont="1" applyFill="1" applyBorder="1" applyAlignment="1">
      <alignment horizontal="right"/>
    </xf>
    <xf numFmtId="3" fontId="0" fillId="0" borderId="64" xfId="0" applyNumberFormat="1" applyFill="1" applyBorder="1" applyAlignment="1">
      <alignment horizontal="right"/>
    </xf>
    <xf numFmtId="3" fontId="1" fillId="0" borderId="65" xfId="0" applyNumberFormat="1" applyFont="1" applyFill="1" applyBorder="1" applyAlignment="1">
      <alignment horizontal="right"/>
    </xf>
    <xf numFmtId="3" fontId="3" fillId="0" borderId="65" xfId="0" applyNumberFormat="1" applyFont="1" applyFill="1" applyBorder="1" applyAlignment="1">
      <alignment horizontal="right"/>
    </xf>
    <xf numFmtId="3" fontId="0" fillId="0" borderId="66" xfId="0" applyNumberFormat="1" applyFill="1" applyBorder="1" applyAlignment="1">
      <alignment horizontal="right"/>
    </xf>
    <xf numFmtId="0" fontId="1" fillId="0" borderId="67" xfId="0" applyFont="1" applyBorder="1" applyAlignment="1">
      <alignment horizontal="center"/>
    </xf>
    <xf numFmtId="0" fontId="1" fillId="0" borderId="68" xfId="0" applyFont="1" applyBorder="1"/>
    <xf numFmtId="0" fontId="1" fillId="0" borderId="67" xfId="0" applyFont="1" applyBorder="1"/>
    <xf numFmtId="3" fontId="1" fillId="0" borderId="69" xfId="0" applyNumberFormat="1" applyFont="1" applyBorder="1" applyAlignment="1">
      <alignment horizontal="right"/>
    </xf>
    <xf numFmtId="3" fontId="1" fillId="0" borderId="70" xfId="0" applyNumberFormat="1" applyFont="1" applyBorder="1" applyAlignment="1">
      <alignment horizontal="right"/>
    </xf>
    <xf numFmtId="3" fontId="1" fillId="0" borderId="68" xfId="0" applyNumberFormat="1" applyFont="1" applyFill="1" applyBorder="1" applyAlignment="1">
      <alignment horizontal="right"/>
    </xf>
    <xf numFmtId="3" fontId="1" fillId="0" borderId="71" xfId="0" quotePrefix="1" applyNumberFormat="1" applyFont="1" applyFill="1" applyBorder="1" applyAlignment="1">
      <alignment horizontal="right"/>
    </xf>
    <xf numFmtId="3" fontId="1" fillId="0" borderId="71" xfId="0" applyNumberFormat="1" applyFont="1" applyFill="1" applyBorder="1" applyAlignment="1">
      <alignment horizontal="right"/>
    </xf>
    <xf numFmtId="3" fontId="1" fillId="0" borderId="72" xfId="0" quotePrefix="1" applyNumberFormat="1" applyFont="1" applyBorder="1" applyAlignment="1">
      <alignment horizontal="right"/>
    </xf>
    <xf numFmtId="3" fontId="1" fillId="0" borderId="73" xfId="0" quotePrefix="1" applyNumberFormat="1" applyFont="1" applyBorder="1" applyAlignment="1">
      <alignment horizontal="right"/>
    </xf>
    <xf numFmtId="3" fontId="1" fillId="0" borderId="74" xfId="0" quotePrefix="1" applyNumberFormat="1" applyFont="1" applyBorder="1" applyAlignment="1">
      <alignment horizontal="right"/>
    </xf>
    <xf numFmtId="14" fontId="1" fillId="0" borderId="75" xfId="1" applyNumberFormat="1" applyFont="1" applyBorder="1" applyAlignment="1" applyProtection="1"/>
    <xf numFmtId="0" fontId="0" fillId="0" borderId="67" xfId="0" applyFill="1" applyBorder="1" applyAlignment="1">
      <alignment horizontal="center"/>
    </xf>
    <xf numFmtId="0" fontId="0" fillId="0" borderId="68" xfId="0" applyFill="1" applyBorder="1"/>
    <xf numFmtId="0" fontId="1" fillId="0" borderId="67" xfId="0" applyFont="1" applyFill="1" applyBorder="1"/>
    <xf numFmtId="3" fontId="0" fillId="0" borderId="69" xfId="0" applyNumberForma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76" xfId="0" applyNumberFormat="1" applyFill="1" applyBorder="1" applyAlignment="1">
      <alignment horizontal="right"/>
    </xf>
    <xf numFmtId="3" fontId="0" fillId="0" borderId="71" xfId="0" quotePrefix="1" applyNumberFormat="1" applyFill="1" applyBorder="1" applyAlignment="1">
      <alignment horizontal="right"/>
    </xf>
    <xf numFmtId="3" fontId="1" fillId="0" borderId="73" xfId="0" applyNumberFormat="1" applyFont="1" applyFill="1" applyBorder="1" applyAlignment="1">
      <alignment horizontal="right"/>
    </xf>
    <xf numFmtId="3" fontId="1" fillId="0" borderId="72" xfId="0" applyNumberFormat="1" applyFont="1" applyBorder="1" applyAlignment="1">
      <alignment horizontal="right"/>
    </xf>
    <xf numFmtId="3" fontId="1" fillId="0" borderId="73" xfId="0" applyNumberFormat="1" applyFont="1" applyBorder="1" applyAlignment="1">
      <alignment horizontal="right"/>
    </xf>
    <xf numFmtId="3" fontId="1" fillId="0" borderId="74" xfId="0" applyNumberFormat="1" applyFont="1" applyBorder="1" applyAlignment="1">
      <alignment horizontal="right"/>
    </xf>
    <xf numFmtId="6" fontId="1" fillId="0" borderId="67" xfId="0" applyNumberFormat="1" applyFont="1" applyFill="1" applyBorder="1" applyAlignment="1">
      <alignment horizontal="center"/>
    </xf>
    <xf numFmtId="0" fontId="1" fillId="0" borderId="75" xfId="1" applyFont="1" applyBorder="1" applyAlignment="1" applyProtection="1"/>
    <xf numFmtId="0" fontId="0" fillId="0" borderId="77" xfId="0" applyFill="1" applyBorder="1" applyAlignment="1">
      <alignment horizontal="center"/>
    </xf>
    <xf numFmtId="0" fontId="1" fillId="0" borderId="78" xfId="0" applyFont="1" applyFill="1" applyBorder="1"/>
    <xf numFmtId="0" fontId="1" fillId="0" borderId="77" xfId="0" applyFont="1" applyFill="1" applyBorder="1"/>
    <xf numFmtId="3" fontId="0" fillId="0" borderId="79" xfId="0" applyNumberFormat="1" applyFill="1" applyBorder="1" applyAlignment="1">
      <alignment horizontal="right"/>
    </xf>
    <xf numFmtId="3" fontId="0" fillId="0" borderId="80" xfId="0" applyNumberFormat="1" applyFill="1" applyBorder="1" applyAlignment="1">
      <alignment horizontal="right"/>
    </xf>
    <xf numFmtId="3" fontId="0" fillId="0" borderId="78" xfId="0" applyNumberFormat="1" applyFill="1" applyBorder="1" applyAlignment="1">
      <alignment horizontal="right"/>
    </xf>
    <xf numFmtId="3" fontId="0" fillId="0" borderId="81" xfId="0" applyNumberFormat="1" applyFill="1" applyBorder="1" applyAlignment="1">
      <alignment horizontal="right"/>
    </xf>
    <xf numFmtId="3" fontId="1" fillId="0" borderId="78" xfId="0" applyNumberFormat="1" applyFont="1" applyFill="1" applyBorder="1" applyAlignment="1">
      <alignment horizontal="right"/>
    </xf>
    <xf numFmtId="3" fontId="1" fillId="0" borderId="82" xfId="0" applyNumberFormat="1" applyFont="1" applyFill="1" applyBorder="1" applyAlignment="1">
      <alignment horizontal="right"/>
    </xf>
    <xf numFmtId="3" fontId="0" fillId="0" borderId="83" xfId="0" applyNumberFormat="1" applyFill="1" applyBorder="1" applyAlignment="1">
      <alignment horizontal="right"/>
    </xf>
    <xf numFmtId="3" fontId="1" fillId="0" borderId="81" xfId="0" applyNumberFormat="1" applyFont="1" applyFill="1" applyBorder="1" applyAlignment="1">
      <alignment horizontal="right"/>
    </xf>
    <xf numFmtId="3" fontId="0" fillId="0" borderId="84" xfId="0" applyNumberFormat="1" applyFill="1" applyBorder="1" applyAlignment="1">
      <alignment horizontal="right"/>
    </xf>
    <xf numFmtId="0" fontId="0" fillId="0" borderId="77" xfId="0" applyNumberFormat="1" applyFill="1" applyBorder="1" applyAlignment="1">
      <alignment horizontal="center"/>
    </xf>
    <xf numFmtId="0" fontId="2" fillId="0" borderId="85" xfId="1" applyBorder="1" applyAlignment="1" applyProtection="1"/>
    <xf numFmtId="3" fontId="1" fillId="0" borderId="86" xfId="0" applyNumberFormat="1" applyFont="1" applyFill="1" applyBorder="1" applyAlignment="1">
      <alignment horizontal="right"/>
    </xf>
    <xf numFmtId="3" fontId="1" fillId="0" borderId="58" xfId="0" applyNumberFormat="1" applyFont="1" applyFill="1" applyBorder="1" applyAlignment="1">
      <alignment horizontal="right"/>
    </xf>
    <xf numFmtId="3" fontId="1" fillId="0" borderId="87" xfId="0" applyNumberFormat="1" applyFont="1" applyFill="1" applyBorder="1" applyAlignment="1">
      <alignment horizontal="right"/>
    </xf>
    <xf numFmtId="3" fontId="1" fillId="0" borderId="88" xfId="0" applyNumberFormat="1" applyFont="1" applyFill="1" applyBorder="1" applyAlignment="1">
      <alignment horizontal="right"/>
    </xf>
    <xf numFmtId="3" fontId="1" fillId="0" borderId="89" xfId="0" applyNumberFormat="1" applyFont="1" applyFill="1" applyBorder="1" applyAlignment="1">
      <alignment horizontal="right"/>
    </xf>
    <xf numFmtId="3" fontId="0" fillId="0" borderId="90" xfId="0" applyNumberFormat="1" applyFill="1" applyBorder="1" applyAlignment="1">
      <alignment horizontal="right"/>
    </xf>
    <xf numFmtId="3" fontId="0" fillId="0" borderId="91" xfId="0" applyNumberFormat="1" applyFill="1" applyBorder="1" applyAlignment="1">
      <alignment horizontal="right"/>
    </xf>
    <xf numFmtId="3" fontId="0" fillId="0" borderId="92" xfId="0" applyNumberFormat="1" applyFill="1" applyBorder="1" applyAlignment="1">
      <alignment horizontal="right"/>
    </xf>
    <xf numFmtId="3" fontId="0" fillId="0" borderId="93" xfId="0" applyNumberFormat="1" applyFill="1" applyBorder="1" applyAlignment="1">
      <alignment horizontal="right"/>
    </xf>
    <xf numFmtId="3" fontId="0" fillId="0" borderId="94" xfId="0" applyNumberFormat="1" applyFill="1" applyBorder="1" applyAlignment="1">
      <alignment horizontal="right"/>
    </xf>
    <xf numFmtId="3" fontId="0" fillId="0" borderId="95" xfId="0" applyNumberFormat="1" applyFill="1" applyBorder="1" applyAlignment="1">
      <alignment horizontal="right"/>
    </xf>
    <xf numFmtId="3" fontId="0" fillId="0" borderId="96" xfId="0" applyNumberFormat="1" applyFill="1" applyBorder="1" applyAlignment="1">
      <alignment horizontal="right"/>
    </xf>
    <xf numFmtId="3" fontId="0" fillId="0" borderId="97" xfId="0" applyNumberFormat="1" applyFill="1" applyBorder="1" applyAlignment="1">
      <alignment horizontal="right"/>
    </xf>
    <xf numFmtId="3" fontId="0" fillId="0" borderId="98" xfId="0" applyNumberFormat="1" applyFill="1" applyBorder="1" applyAlignment="1">
      <alignment horizontal="right"/>
    </xf>
    <xf numFmtId="3" fontId="1" fillId="0" borderId="99" xfId="0" applyNumberFormat="1" applyFont="1" applyFill="1" applyBorder="1" applyAlignment="1">
      <alignment horizontal="right"/>
    </xf>
    <xf numFmtId="3" fontId="1" fillId="0" borderId="100" xfId="0" applyNumberFormat="1" applyFont="1" applyFill="1" applyBorder="1" applyAlignment="1">
      <alignment horizontal="right"/>
    </xf>
    <xf numFmtId="3" fontId="1" fillId="0" borderId="101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" fontId="0" fillId="0" borderId="32" xfId="2" applyNumberFormat="1" applyFont="1" applyBorder="1"/>
    <xf numFmtId="0" fontId="3" fillId="0" borderId="69" xfId="0" applyFont="1" applyFill="1" applyBorder="1"/>
    <xf numFmtId="0" fontId="6" fillId="0" borderId="67" xfId="0" applyFont="1" applyFill="1" applyBorder="1"/>
    <xf numFmtId="3" fontId="3" fillId="0" borderId="102" xfId="0" applyNumberFormat="1" applyFont="1" applyBorder="1" applyAlignment="1">
      <alignment horizontal="right"/>
    </xf>
    <xf numFmtId="3" fontId="3" fillId="0" borderId="86" xfId="0" applyNumberFormat="1" applyFont="1" applyFill="1" applyBorder="1" applyAlignment="1">
      <alignment horizontal="right"/>
    </xf>
    <xf numFmtId="0" fontId="1" fillId="0" borderId="76" xfId="0" applyFont="1" applyBorder="1"/>
    <xf numFmtId="3" fontId="3" fillId="0" borderId="68" xfId="0" applyNumberFormat="1" applyFont="1" applyFill="1" applyBorder="1" applyAlignment="1">
      <alignment horizontal="right"/>
    </xf>
    <xf numFmtId="3" fontId="3" fillId="0" borderId="73" xfId="0" applyNumberFormat="1" applyFont="1" applyFill="1" applyBorder="1" applyAlignment="1">
      <alignment horizontal="right"/>
    </xf>
    <xf numFmtId="3" fontId="3" fillId="0" borderId="74" xfId="0" applyNumberFormat="1" applyFont="1" applyBorder="1" applyAlignment="1">
      <alignment horizontal="right"/>
    </xf>
    <xf numFmtId="166" fontId="3" fillId="0" borderId="76" xfId="2" applyNumberFormat="1" applyFont="1" applyBorder="1" applyAlignment="1">
      <alignment horizontal="right"/>
    </xf>
    <xf numFmtId="3" fontId="3" fillId="0" borderId="69" xfId="0" applyNumberFormat="1" applyFont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3" fontId="3" fillId="0" borderId="71" xfId="0" applyNumberFormat="1" applyFont="1" applyFill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7" fontId="0" fillId="0" borderId="40" xfId="0" applyNumberFormat="1" applyBorder="1" applyProtection="1"/>
    <xf numFmtId="37" fontId="0" fillId="0" borderId="5" xfId="0" applyNumberFormat="1" applyFill="1" applyBorder="1" applyProtection="1"/>
    <xf numFmtId="37" fontId="0" fillId="0" borderId="103" xfId="0" applyNumberFormat="1" applyBorder="1" applyProtection="1"/>
    <xf numFmtId="37" fontId="0" fillId="0" borderId="104" xfId="0" applyNumberFormat="1" applyBorder="1" applyProtection="1"/>
    <xf numFmtId="166" fontId="1" fillId="0" borderId="44" xfId="2" applyNumberFormat="1" applyFont="1" applyBorder="1" applyAlignment="1">
      <alignment horizontal="right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vasiloff@leegov.com" TargetMode="External"/><Relationship Id="rId13" Type="http://schemas.openxmlformats.org/officeDocument/2006/relationships/hyperlink" Target="mailto:vmiller@leegov.com" TargetMode="External"/><Relationship Id="rId18" Type="http://schemas.openxmlformats.org/officeDocument/2006/relationships/hyperlink" Target="mailto:tmarquardt@leegov.com" TargetMode="External"/><Relationship Id="rId26" Type="http://schemas.openxmlformats.org/officeDocument/2006/relationships/hyperlink" Target="mailto:tmarquardt@leegov.com" TargetMode="External"/><Relationship Id="rId3" Type="http://schemas.openxmlformats.org/officeDocument/2006/relationships/hyperlink" Target="mailto:ddanley@leegov.com" TargetMode="External"/><Relationship Id="rId21" Type="http://schemas.openxmlformats.org/officeDocument/2006/relationships/hyperlink" Target="mailto:tmarquardt@leegov.com" TargetMode="External"/><Relationship Id="rId7" Type="http://schemas.openxmlformats.org/officeDocument/2006/relationships/hyperlink" Target="mailto:rradford@leegov.com" TargetMode="External"/><Relationship Id="rId12" Type="http://schemas.openxmlformats.org/officeDocument/2006/relationships/hyperlink" Target="mailto:vmiller@leegov.com" TargetMode="External"/><Relationship Id="rId17" Type="http://schemas.openxmlformats.org/officeDocument/2006/relationships/hyperlink" Target="mailto:rprice@leegov.com" TargetMode="External"/><Relationship Id="rId25" Type="http://schemas.openxmlformats.org/officeDocument/2006/relationships/hyperlink" Target="mailto:tmarquardt@leegov.com" TargetMode="External"/><Relationship Id="rId2" Type="http://schemas.openxmlformats.org/officeDocument/2006/relationships/hyperlink" Target="mailto:mpadgett@leegov.com" TargetMode="External"/><Relationship Id="rId16" Type="http://schemas.openxmlformats.org/officeDocument/2006/relationships/hyperlink" Target="mailto:ddanley@leegov.com" TargetMode="External"/><Relationship Id="rId20" Type="http://schemas.openxmlformats.org/officeDocument/2006/relationships/hyperlink" Target="mailto:rkirsch@leegov.com" TargetMode="External"/><Relationship Id="rId29" Type="http://schemas.openxmlformats.org/officeDocument/2006/relationships/hyperlink" Target="mailto:tmarquardt@leegov.com" TargetMode="External"/><Relationship Id="rId1" Type="http://schemas.openxmlformats.org/officeDocument/2006/relationships/hyperlink" Target="mailto:rphelan@leegov.com" TargetMode="External"/><Relationship Id="rId6" Type="http://schemas.openxmlformats.org/officeDocument/2006/relationships/hyperlink" Target="mailto:bdebrock@leegov.com" TargetMode="External"/><Relationship Id="rId11" Type="http://schemas.openxmlformats.org/officeDocument/2006/relationships/hyperlink" Target="mailto:aslaibe@leegov.com" TargetMode="External"/><Relationship Id="rId24" Type="http://schemas.openxmlformats.org/officeDocument/2006/relationships/hyperlink" Target="mailto:dmurphy@leegov.com" TargetMode="External"/><Relationship Id="rId5" Type="http://schemas.openxmlformats.org/officeDocument/2006/relationships/hyperlink" Target="mailto:acancel@leegov.com" TargetMode="External"/><Relationship Id="rId15" Type="http://schemas.openxmlformats.org/officeDocument/2006/relationships/hyperlink" Target="mailto:mpadgett@leegov.com" TargetMode="External"/><Relationship Id="rId23" Type="http://schemas.openxmlformats.org/officeDocument/2006/relationships/hyperlink" Target="mailto:tmarquardt@leegov.com" TargetMode="External"/><Relationship Id="rId28" Type="http://schemas.openxmlformats.org/officeDocument/2006/relationships/hyperlink" Target="mailto:tmarquardt@leegov.com" TargetMode="External"/><Relationship Id="rId10" Type="http://schemas.openxmlformats.org/officeDocument/2006/relationships/hyperlink" Target="mailto:ddanley@leegov.com" TargetMode="External"/><Relationship Id="rId19" Type="http://schemas.openxmlformats.org/officeDocument/2006/relationships/hyperlink" Target="mailto:rkirsch@leegov.com" TargetMode="External"/><Relationship Id="rId4" Type="http://schemas.openxmlformats.org/officeDocument/2006/relationships/hyperlink" Target="mailto:rkirsch@leegov.com" TargetMode="External"/><Relationship Id="rId9" Type="http://schemas.openxmlformats.org/officeDocument/2006/relationships/hyperlink" Target="mailto:vmiller@leegov.com" TargetMode="External"/><Relationship Id="rId14" Type="http://schemas.openxmlformats.org/officeDocument/2006/relationships/hyperlink" Target="mailto:vmiller@leegov.com" TargetMode="External"/><Relationship Id="rId22" Type="http://schemas.openxmlformats.org/officeDocument/2006/relationships/hyperlink" Target="mailto:dmurphy@leegov.com" TargetMode="External"/><Relationship Id="rId27" Type="http://schemas.openxmlformats.org/officeDocument/2006/relationships/hyperlink" Target="mailto:jwilson@leegov.com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93"/>
  <sheetViews>
    <sheetView tabSelected="1" topLeftCell="B1" zoomScaleNormal="100" workbookViewId="0">
      <pane ySplit="6" topLeftCell="A143" activePane="bottomLeft" state="frozen"/>
      <selection pane="bottomLeft" activeCell="M109" sqref="M109"/>
    </sheetView>
  </sheetViews>
  <sheetFormatPr defaultRowHeight="12.75" x14ac:dyDescent="0.2"/>
  <cols>
    <col min="1" max="1" width="6.7109375" hidden="1" customWidth="1"/>
    <col min="2" max="2" width="7.28515625" customWidth="1"/>
    <col min="3" max="3" width="73.140625" customWidth="1"/>
    <col min="4" max="4" width="21.7109375" customWidth="1"/>
    <col min="5" max="5" width="12.28515625" customWidth="1"/>
    <col min="6" max="6" width="12.85546875" customWidth="1"/>
    <col min="7" max="8" width="11.140625" customWidth="1"/>
    <col min="9" max="9" width="11.85546875" customWidth="1"/>
    <col min="10" max="11" width="11.140625" customWidth="1"/>
    <col min="12" max="12" width="11.85546875" customWidth="1"/>
    <col min="13" max="13" width="12.140625" customWidth="1"/>
    <col min="14" max="14" width="13.42578125" customWidth="1"/>
    <col min="15" max="15" width="9.42578125" customWidth="1"/>
    <col min="16" max="16" width="22" customWidth="1"/>
  </cols>
  <sheetData>
    <row r="1" spans="1:16" ht="15" x14ac:dyDescent="0.3">
      <c r="B1" s="19" t="s">
        <v>239</v>
      </c>
    </row>
    <row r="2" spans="1:16" ht="13.5" thickBot="1" x14ac:dyDescent="0.25">
      <c r="B2" s="290"/>
      <c r="P2" s="359"/>
    </row>
    <row r="3" spans="1:16" x14ac:dyDescent="0.2">
      <c r="A3" s="14"/>
      <c r="B3" s="30"/>
      <c r="C3" s="28"/>
      <c r="D3" s="30"/>
      <c r="E3" s="358" t="s">
        <v>234</v>
      </c>
      <c r="F3" s="31"/>
      <c r="G3" s="28"/>
      <c r="H3" s="34"/>
      <c r="I3" s="28"/>
      <c r="J3" s="34"/>
      <c r="K3" s="28"/>
      <c r="L3" s="37"/>
      <c r="M3" s="28"/>
      <c r="N3" s="41"/>
      <c r="O3" s="90"/>
      <c r="P3" s="29"/>
    </row>
    <row r="4" spans="1:16" x14ac:dyDescent="0.2">
      <c r="A4" s="3" t="s">
        <v>6</v>
      </c>
      <c r="B4" s="21" t="s">
        <v>35</v>
      </c>
      <c r="C4" s="27"/>
      <c r="D4" s="118"/>
      <c r="E4" s="25" t="s">
        <v>12</v>
      </c>
      <c r="F4" s="32" t="s">
        <v>120</v>
      </c>
      <c r="H4" s="35"/>
      <c r="J4" s="35"/>
      <c r="L4" s="38" t="s">
        <v>14</v>
      </c>
      <c r="M4" s="1"/>
      <c r="N4" s="42" t="s">
        <v>2</v>
      </c>
      <c r="O4" s="3" t="s">
        <v>16</v>
      </c>
      <c r="P4" s="21" t="s">
        <v>2</v>
      </c>
    </row>
    <row r="5" spans="1:16" ht="13.5" thickBot="1" x14ac:dyDescent="0.25">
      <c r="A5" s="4" t="s">
        <v>7</v>
      </c>
      <c r="B5" s="20" t="s">
        <v>65</v>
      </c>
      <c r="C5" s="2" t="s">
        <v>5</v>
      </c>
      <c r="D5" s="4" t="s">
        <v>66</v>
      </c>
      <c r="E5" s="22" t="s">
        <v>13</v>
      </c>
      <c r="F5" s="33" t="s">
        <v>1</v>
      </c>
      <c r="G5" s="322" t="s">
        <v>143</v>
      </c>
      <c r="H5" s="323" t="s">
        <v>167</v>
      </c>
      <c r="I5" s="322" t="s">
        <v>235</v>
      </c>
      <c r="J5" s="323" t="s">
        <v>186</v>
      </c>
      <c r="K5" s="324" t="s">
        <v>236</v>
      </c>
      <c r="L5" s="39" t="s">
        <v>0</v>
      </c>
      <c r="M5" s="40" t="s">
        <v>15</v>
      </c>
      <c r="N5" s="13" t="s">
        <v>0</v>
      </c>
      <c r="O5" s="4" t="s">
        <v>17</v>
      </c>
      <c r="P5" s="36" t="s">
        <v>4</v>
      </c>
    </row>
    <row r="6" spans="1:16" ht="13.5" thickBot="1" x14ac:dyDescent="0.25">
      <c r="A6" s="171"/>
      <c r="B6" s="190"/>
      <c r="C6" s="172" t="s">
        <v>38</v>
      </c>
      <c r="D6" s="266"/>
      <c r="E6" s="191"/>
      <c r="F6" s="192"/>
      <c r="G6" s="194"/>
      <c r="H6" s="193"/>
      <c r="I6" s="194"/>
      <c r="J6" s="194"/>
      <c r="K6" s="194"/>
      <c r="L6" s="195"/>
      <c r="M6" s="194"/>
      <c r="N6" s="196"/>
      <c r="O6" s="171"/>
      <c r="P6" s="190"/>
    </row>
    <row r="7" spans="1:16" x14ac:dyDescent="0.2">
      <c r="A7" s="215" t="s">
        <v>105</v>
      </c>
      <c r="B7" s="302">
        <v>209245</v>
      </c>
      <c r="C7" s="202" t="s">
        <v>106</v>
      </c>
      <c r="D7" s="269" t="s">
        <v>107</v>
      </c>
      <c r="E7" s="371">
        <v>6180573</v>
      </c>
      <c r="F7" s="487">
        <v>12397200</v>
      </c>
      <c r="G7" s="382">
        <v>0</v>
      </c>
      <c r="H7" s="372">
        <v>0</v>
      </c>
      <c r="I7" s="381">
        <v>10759314</v>
      </c>
      <c r="J7" s="373">
        <v>0</v>
      </c>
      <c r="K7" s="235">
        <v>0</v>
      </c>
      <c r="L7" s="294">
        <f>SUM(G7:K7)</f>
        <v>10759314</v>
      </c>
      <c r="M7" s="297">
        <v>106540155</v>
      </c>
      <c r="N7" s="298">
        <f>+E7+F7+L7+M7</f>
        <v>135877242</v>
      </c>
      <c r="O7" s="215" t="s">
        <v>238</v>
      </c>
      <c r="P7" s="303" t="s">
        <v>237</v>
      </c>
    </row>
    <row r="8" spans="1:16" x14ac:dyDescent="0.2">
      <c r="A8" s="201"/>
      <c r="B8" s="304"/>
      <c r="C8" s="199"/>
      <c r="D8" s="267" t="s">
        <v>108</v>
      </c>
      <c r="E8" s="305" t="s">
        <v>20</v>
      </c>
      <c r="F8" s="238" t="s">
        <v>210</v>
      </c>
      <c r="G8" s="212"/>
      <c r="H8" s="239"/>
      <c r="I8" s="383" t="s">
        <v>227</v>
      </c>
      <c r="J8" s="306"/>
      <c r="K8" s="307"/>
      <c r="L8" s="223"/>
      <c r="M8" s="216"/>
      <c r="N8" s="224"/>
      <c r="O8" s="201" t="s">
        <v>22</v>
      </c>
      <c r="P8" s="17" t="s">
        <v>129</v>
      </c>
    </row>
    <row r="9" spans="1:16" ht="12.75" customHeight="1" x14ac:dyDescent="0.2">
      <c r="A9" s="201"/>
      <c r="B9" s="304"/>
      <c r="C9" s="199"/>
      <c r="D9" s="267" t="s">
        <v>71</v>
      </c>
      <c r="E9" s="305"/>
      <c r="F9" s="238"/>
      <c r="G9" s="212"/>
      <c r="H9" s="239"/>
      <c r="I9" s="239"/>
      <c r="J9" s="306"/>
      <c r="K9" s="307"/>
      <c r="L9" s="131"/>
      <c r="M9" s="308"/>
      <c r="N9" s="132"/>
      <c r="O9" s="82" t="s">
        <v>169</v>
      </c>
      <c r="P9" s="301"/>
    </row>
    <row r="10" spans="1:16" ht="12.75" customHeight="1" x14ac:dyDescent="0.2">
      <c r="A10" s="12" t="s">
        <v>9</v>
      </c>
      <c r="B10" s="12">
        <v>206002</v>
      </c>
      <c r="C10" s="200" t="s">
        <v>10</v>
      </c>
      <c r="D10" s="270" t="s">
        <v>67</v>
      </c>
      <c r="E10" s="98"/>
      <c r="F10" s="105"/>
      <c r="G10" s="483"/>
      <c r="H10" s="484"/>
      <c r="I10" s="485"/>
      <c r="J10" s="485"/>
      <c r="K10" s="486"/>
      <c r="L10" s="294"/>
      <c r="M10" s="297"/>
      <c r="N10" s="380"/>
      <c r="O10" s="12" t="s">
        <v>23</v>
      </c>
      <c r="P10" s="213" t="s">
        <v>173</v>
      </c>
    </row>
    <row r="11" spans="1:16" ht="12.75" customHeight="1" x14ac:dyDescent="0.2">
      <c r="A11" s="3"/>
      <c r="B11" s="3"/>
      <c r="C11" s="199" t="s">
        <v>11</v>
      </c>
      <c r="D11" s="267" t="s">
        <v>68</v>
      </c>
      <c r="E11" s="43"/>
      <c r="F11" s="45"/>
      <c r="G11" s="299"/>
      <c r="H11" s="208"/>
      <c r="I11" s="208"/>
      <c r="J11" s="208"/>
      <c r="K11" s="206"/>
      <c r="L11" s="49"/>
      <c r="M11" s="46"/>
      <c r="N11" s="50"/>
      <c r="O11" s="3"/>
      <c r="P11" s="17" t="s">
        <v>170</v>
      </c>
    </row>
    <row r="12" spans="1:16" ht="12.75" customHeight="1" x14ac:dyDescent="0.2">
      <c r="A12" s="3"/>
      <c r="B12" s="3"/>
      <c r="C12" s="157"/>
      <c r="D12" s="267" t="s">
        <v>69</v>
      </c>
      <c r="E12" s="43"/>
      <c r="F12" s="45"/>
      <c r="G12" s="54"/>
      <c r="H12" s="59"/>
      <c r="I12" s="54"/>
      <c r="J12" s="60"/>
      <c r="K12" s="60"/>
      <c r="L12" s="49"/>
      <c r="M12" s="46"/>
      <c r="N12" s="50"/>
      <c r="O12" s="3"/>
      <c r="P12" s="17"/>
    </row>
    <row r="13" spans="1:16" ht="10.5" customHeight="1" x14ac:dyDescent="0.2">
      <c r="A13" s="3"/>
      <c r="B13" s="3"/>
      <c r="C13" s="130" t="s">
        <v>46</v>
      </c>
      <c r="D13" s="267" t="s">
        <v>70</v>
      </c>
      <c r="E13" s="204"/>
      <c r="F13" s="205"/>
      <c r="G13" s="72"/>
      <c r="H13" s="92"/>
      <c r="I13" s="72"/>
      <c r="J13" s="95"/>
      <c r="K13" s="95"/>
      <c r="L13" s="49"/>
      <c r="M13" s="46"/>
      <c r="N13" s="50"/>
      <c r="O13" s="3"/>
      <c r="P13" s="148"/>
    </row>
    <row r="14" spans="1:16" ht="10.5" customHeight="1" x14ac:dyDescent="0.2">
      <c r="A14" s="3"/>
      <c r="B14" s="21"/>
      <c r="C14" s="244"/>
      <c r="D14" s="274"/>
      <c r="E14" s="399"/>
      <c r="F14" s="398"/>
      <c r="G14" s="335"/>
      <c r="H14" s="107"/>
      <c r="I14" s="81"/>
      <c r="J14" s="121"/>
      <c r="K14" s="121"/>
      <c r="L14" s="251"/>
      <c r="M14" s="252"/>
      <c r="N14" s="253"/>
      <c r="O14" s="8"/>
      <c r="P14" s="156"/>
    </row>
    <row r="15" spans="1:16" ht="12.75" customHeight="1" x14ac:dyDescent="0.2">
      <c r="A15" s="201">
        <v>1</v>
      </c>
      <c r="B15" s="304"/>
      <c r="C15" s="354" t="s">
        <v>121</v>
      </c>
      <c r="D15" s="268" t="s">
        <v>153</v>
      </c>
      <c r="E15" s="331"/>
      <c r="F15" s="328">
        <v>40500</v>
      </c>
      <c r="G15" s="334">
        <v>232850</v>
      </c>
      <c r="H15" s="468">
        <v>0</v>
      </c>
      <c r="I15" s="72">
        <v>0</v>
      </c>
      <c r="J15" s="95">
        <v>0</v>
      </c>
      <c r="K15" s="95">
        <v>0</v>
      </c>
      <c r="L15" s="223">
        <f>SUM(E15:K15)</f>
        <v>273350</v>
      </c>
      <c r="M15" s="216"/>
      <c r="N15" s="127">
        <f>+E15+F15+L15+M15</f>
        <v>313850</v>
      </c>
      <c r="O15" s="201" t="s">
        <v>52</v>
      </c>
      <c r="P15" s="249"/>
    </row>
    <row r="16" spans="1:16" ht="12.75" customHeight="1" x14ac:dyDescent="0.2">
      <c r="A16" s="201"/>
      <c r="B16" s="304"/>
      <c r="C16" s="244"/>
      <c r="D16" s="272"/>
      <c r="E16" s="332"/>
      <c r="F16" s="327" t="s">
        <v>47</v>
      </c>
      <c r="G16" s="335" t="s">
        <v>36</v>
      </c>
      <c r="H16" s="401"/>
      <c r="I16" s="81"/>
      <c r="J16" s="121"/>
      <c r="K16" s="121"/>
      <c r="L16" s="310"/>
      <c r="M16" s="250"/>
      <c r="N16" s="127"/>
      <c r="O16" s="256"/>
      <c r="P16" s="148"/>
    </row>
    <row r="17" spans="1:16" ht="12.75" customHeight="1" x14ac:dyDescent="0.2">
      <c r="A17" s="201">
        <v>1</v>
      </c>
      <c r="B17" s="304"/>
      <c r="C17" s="278" t="s">
        <v>122</v>
      </c>
      <c r="D17" s="268" t="s">
        <v>154</v>
      </c>
      <c r="E17" s="331"/>
      <c r="F17" s="328">
        <v>44910</v>
      </c>
      <c r="G17" s="334">
        <v>258225</v>
      </c>
      <c r="H17" s="468">
        <v>0</v>
      </c>
      <c r="I17" s="72">
        <v>0</v>
      </c>
      <c r="J17" s="95">
        <v>0</v>
      </c>
      <c r="K17" s="95">
        <v>0</v>
      </c>
      <c r="L17" s="223">
        <f>SUM(E17:K17)</f>
        <v>303135</v>
      </c>
      <c r="M17" s="216"/>
      <c r="N17" s="284">
        <f>+E17+F17+L17+M17</f>
        <v>348045</v>
      </c>
      <c r="O17" s="201" t="s">
        <v>52</v>
      </c>
      <c r="P17" s="148"/>
    </row>
    <row r="18" spans="1:16" ht="12.75" customHeight="1" x14ac:dyDescent="0.2">
      <c r="A18" s="201"/>
      <c r="B18" s="304"/>
      <c r="C18" s="354"/>
      <c r="D18" s="268"/>
      <c r="E18" s="331"/>
      <c r="F18" s="328" t="s">
        <v>47</v>
      </c>
      <c r="G18" s="384" t="s">
        <v>36</v>
      </c>
      <c r="H18" s="402"/>
      <c r="I18" s="72"/>
      <c r="J18" s="95"/>
      <c r="K18" s="95"/>
      <c r="L18" s="223"/>
      <c r="M18" s="216"/>
      <c r="N18" s="127"/>
      <c r="O18" s="201"/>
      <c r="P18" s="148"/>
    </row>
    <row r="19" spans="1:16" ht="12.75" customHeight="1" x14ac:dyDescent="0.2">
      <c r="A19" s="201"/>
      <c r="B19" s="304"/>
      <c r="C19" s="278" t="s">
        <v>187</v>
      </c>
      <c r="D19" s="325" t="s">
        <v>155</v>
      </c>
      <c r="E19" s="330"/>
      <c r="F19" s="326"/>
      <c r="G19" s="362">
        <v>495000</v>
      </c>
      <c r="H19" s="403">
        <v>0</v>
      </c>
      <c r="I19" s="280">
        <v>546250</v>
      </c>
      <c r="J19" s="282">
        <v>0</v>
      </c>
      <c r="K19" s="282">
        <v>0</v>
      </c>
      <c r="L19" s="294">
        <f>SUM(G19:K19)</f>
        <v>1041250</v>
      </c>
      <c r="M19" s="297"/>
      <c r="N19" s="284">
        <f>L19+F19+E19</f>
        <v>1041250</v>
      </c>
      <c r="O19" s="215" t="s">
        <v>52</v>
      </c>
      <c r="P19" s="376"/>
    </row>
    <row r="20" spans="1:16" ht="12.75" customHeight="1" x14ac:dyDescent="0.2">
      <c r="A20" s="201"/>
      <c r="B20" s="304"/>
      <c r="C20" s="354"/>
      <c r="D20" s="268"/>
      <c r="E20" s="331"/>
      <c r="F20" s="328"/>
      <c r="G20" s="385" t="s">
        <v>20</v>
      </c>
      <c r="H20" s="402"/>
      <c r="I20" s="72" t="s">
        <v>36</v>
      </c>
      <c r="J20" s="95"/>
      <c r="K20" s="95"/>
      <c r="L20" s="223"/>
      <c r="M20" s="216"/>
      <c r="N20" s="127"/>
      <c r="O20" s="201"/>
      <c r="P20" s="148"/>
    </row>
    <row r="21" spans="1:16" ht="12.75" customHeight="1" x14ac:dyDescent="0.2">
      <c r="A21" s="201"/>
      <c r="B21" s="304"/>
      <c r="C21" s="354"/>
      <c r="D21" s="268"/>
      <c r="E21" s="331"/>
      <c r="F21" s="328"/>
      <c r="G21" s="385" t="s">
        <v>47</v>
      </c>
      <c r="H21" s="402"/>
      <c r="I21" s="72"/>
      <c r="J21" s="95"/>
      <c r="K21" s="95"/>
      <c r="L21" s="223"/>
      <c r="M21" s="216"/>
      <c r="N21" s="127"/>
      <c r="O21" s="201"/>
      <c r="P21" s="148"/>
    </row>
    <row r="22" spans="1:16" ht="12.75" customHeight="1" x14ac:dyDescent="0.2">
      <c r="A22" s="201"/>
      <c r="B22" s="304"/>
      <c r="C22" s="469" t="s">
        <v>263</v>
      </c>
      <c r="D22" s="470" t="s">
        <v>265</v>
      </c>
      <c r="E22" s="471"/>
      <c r="F22" s="472"/>
      <c r="G22" s="477">
        <v>137293</v>
      </c>
      <c r="H22" s="473"/>
      <c r="I22" s="480">
        <v>789433</v>
      </c>
      <c r="J22" s="474"/>
      <c r="K22" s="475"/>
      <c r="L22" s="431">
        <f>SUM(G22:K22)</f>
        <v>926726</v>
      </c>
      <c r="M22" s="432"/>
      <c r="N22" s="476">
        <f>M22+L22+F22+E22</f>
        <v>926726</v>
      </c>
      <c r="O22" s="411" t="s">
        <v>52</v>
      </c>
      <c r="P22" s="148"/>
    </row>
    <row r="23" spans="1:16" ht="12.75" customHeight="1" x14ac:dyDescent="0.2">
      <c r="A23" s="201"/>
      <c r="B23" s="304"/>
      <c r="C23" s="354" t="s">
        <v>264</v>
      </c>
      <c r="D23" s="268"/>
      <c r="E23" s="331"/>
      <c r="F23" s="328"/>
      <c r="G23" s="385" t="s">
        <v>47</v>
      </c>
      <c r="H23" s="402"/>
      <c r="I23" s="92" t="s">
        <v>36</v>
      </c>
      <c r="J23" s="72"/>
      <c r="K23" s="95"/>
      <c r="L23" s="223"/>
      <c r="M23" s="216"/>
      <c r="N23" s="127"/>
      <c r="O23" s="201"/>
      <c r="P23" s="148"/>
    </row>
    <row r="24" spans="1:16" ht="12.75" customHeight="1" x14ac:dyDescent="0.2">
      <c r="A24" s="201"/>
      <c r="B24" s="304"/>
      <c r="C24" s="354"/>
      <c r="D24" s="268"/>
      <c r="E24" s="331"/>
      <c r="F24" s="328"/>
      <c r="G24" s="385"/>
      <c r="H24" s="402"/>
      <c r="I24" s="92"/>
      <c r="J24" s="72"/>
      <c r="K24" s="95"/>
      <c r="L24" s="223"/>
      <c r="M24" s="216"/>
      <c r="N24" s="127"/>
      <c r="O24" s="201"/>
      <c r="P24" s="148"/>
    </row>
    <row r="25" spans="1:16" ht="12.75" customHeight="1" x14ac:dyDescent="0.2">
      <c r="A25" s="201"/>
      <c r="B25" s="304"/>
      <c r="C25" s="354"/>
      <c r="D25" s="268"/>
      <c r="E25" s="331"/>
      <c r="F25" s="328"/>
      <c r="G25" s="385"/>
      <c r="H25" s="402"/>
      <c r="I25" s="67"/>
      <c r="J25" s="72"/>
      <c r="K25" s="95"/>
      <c r="L25" s="223"/>
      <c r="M25" s="216"/>
      <c r="N25" s="127"/>
      <c r="O25" s="201"/>
      <c r="P25" s="148"/>
    </row>
    <row r="26" spans="1:16" ht="12.75" customHeight="1" x14ac:dyDescent="0.2">
      <c r="A26" s="201"/>
      <c r="B26" s="304"/>
      <c r="C26" s="278" t="s">
        <v>228</v>
      </c>
      <c r="D26" s="325" t="s">
        <v>230</v>
      </c>
      <c r="E26" s="330"/>
      <c r="F26" s="326"/>
      <c r="G26" s="333">
        <v>0</v>
      </c>
      <c r="H26" s="362">
        <v>1369367</v>
      </c>
      <c r="I26" s="281">
        <v>0</v>
      </c>
      <c r="J26" s="280">
        <v>6846833</v>
      </c>
      <c r="K26" s="282">
        <v>0</v>
      </c>
      <c r="L26" s="294">
        <f>SUM(G26:K26)</f>
        <v>8216200</v>
      </c>
      <c r="M26" s="297"/>
      <c r="N26" s="284">
        <f>M26+L26+F26+E26</f>
        <v>8216200</v>
      </c>
      <c r="O26" s="215" t="s">
        <v>22</v>
      </c>
      <c r="P26" s="148"/>
    </row>
    <row r="27" spans="1:16" ht="12.75" customHeight="1" x14ac:dyDescent="0.2">
      <c r="A27" s="201"/>
      <c r="B27" s="304"/>
      <c r="C27" s="354" t="s">
        <v>229</v>
      </c>
      <c r="D27" s="268"/>
      <c r="E27" s="331"/>
      <c r="F27" s="328"/>
      <c r="G27" s="334"/>
      <c r="H27" s="402" t="s">
        <v>47</v>
      </c>
      <c r="I27" s="92"/>
      <c r="J27" s="72"/>
      <c r="K27" s="95"/>
      <c r="L27" s="223"/>
      <c r="M27" s="216"/>
      <c r="N27" s="127"/>
      <c r="O27" s="201"/>
      <c r="P27" s="148"/>
    </row>
    <row r="28" spans="1:16" ht="12.75" customHeight="1" x14ac:dyDescent="0.2">
      <c r="A28" s="201"/>
      <c r="B28" s="304"/>
      <c r="C28" s="354"/>
      <c r="D28" s="268"/>
      <c r="E28" s="331"/>
      <c r="F28" s="328"/>
      <c r="G28" s="334"/>
      <c r="H28" s="329"/>
      <c r="I28" s="92"/>
      <c r="J28" s="72"/>
      <c r="K28" s="95"/>
      <c r="L28" s="223"/>
      <c r="M28" s="216"/>
      <c r="N28" s="127"/>
      <c r="O28" s="201"/>
      <c r="P28" s="148"/>
    </row>
    <row r="29" spans="1:16" ht="12.75" customHeight="1" x14ac:dyDescent="0.2">
      <c r="A29" s="3">
        <v>5</v>
      </c>
      <c r="B29" s="21"/>
      <c r="C29" s="278" t="s">
        <v>123</v>
      </c>
      <c r="D29" s="325" t="s">
        <v>156</v>
      </c>
      <c r="E29" s="279"/>
      <c r="F29" s="287"/>
      <c r="G29" s="280">
        <v>1354571</v>
      </c>
      <c r="H29" s="386"/>
      <c r="I29" s="282">
        <v>2268782</v>
      </c>
      <c r="J29" s="282">
        <v>0</v>
      </c>
      <c r="K29" s="282">
        <v>0</v>
      </c>
      <c r="L29" s="283">
        <f>SUM(G29:K29)</f>
        <v>3623353</v>
      </c>
      <c r="M29" s="108"/>
      <c r="N29" s="284">
        <f>E29+F29+L29+M29</f>
        <v>3623353</v>
      </c>
      <c r="O29" s="285" t="s">
        <v>22</v>
      </c>
      <c r="P29" s="148"/>
    </row>
    <row r="30" spans="1:16" ht="30" customHeight="1" x14ac:dyDescent="0.2">
      <c r="A30" s="3"/>
      <c r="B30" s="21"/>
      <c r="C30" s="120"/>
      <c r="D30" s="268"/>
      <c r="E30" s="204"/>
      <c r="F30" s="205"/>
      <c r="G30" s="72" t="s">
        <v>47</v>
      </c>
      <c r="H30" s="374"/>
      <c r="I30" s="374" t="s">
        <v>36</v>
      </c>
      <c r="J30" s="95"/>
      <c r="K30" s="95"/>
      <c r="L30" s="124"/>
      <c r="M30" s="350"/>
      <c r="N30" s="127"/>
      <c r="O30" s="129" t="s">
        <v>22</v>
      </c>
      <c r="P30" s="148"/>
    </row>
    <row r="31" spans="1:16" ht="12.75" customHeight="1" x14ac:dyDescent="0.2">
      <c r="A31" s="201">
        <v>5</v>
      </c>
      <c r="B31" s="304"/>
      <c r="C31" s="278" t="s">
        <v>267</v>
      </c>
      <c r="D31" s="325" t="s">
        <v>157</v>
      </c>
      <c r="E31" s="279"/>
      <c r="F31" s="287">
        <v>268513</v>
      </c>
      <c r="G31" s="280">
        <v>1543947</v>
      </c>
      <c r="H31" s="281">
        <v>0</v>
      </c>
      <c r="I31" s="280">
        <v>0</v>
      </c>
      <c r="J31" s="282">
        <v>0</v>
      </c>
      <c r="K31" s="282">
        <v>0</v>
      </c>
      <c r="L31" s="283">
        <f>SUM(G31:K31)</f>
        <v>1543947</v>
      </c>
      <c r="M31" s="297"/>
      <c r="N31" s="284">
        <f>+E31+F31+L31+M31</f>
        <v>1812460</v>
      </c>
      <c r="O31" s="285" t="s">
        <v>24</v>
      </c>
      <c r="P31" s="148"/>
    </row>
    <row r="32" spans="1:16" ht="12.75" customHeight="1" x14ac:dyDescent="0.2">
      <c r="A32" s="201"/>
      <c r="B32" s="304"/>
      <c r="C32" s="130"/>
      <c r="D32" s="268"/>
      <c r="E32" s="204"/>
      <c r="F32" s="205" t="s">
        <v>47</v>
      </c>
      <c r="G32" s="72" t="s">
        <v>36</v>
      </c>
      <c r="H32" s="95"/>
      <c r="I32" s="95"/>
      <c r="J32" s="95"/>
      <c r="K32" s="95"/>
      <c r="L32" s="223"/>
      <c r="M32" s="216"/>
      <c r="N32" s="224"/>
      <c r="O32" s="201"/>
      <c r="P32" s="148"/>
    </row>
    <row r="33" spans="1:16" ht="12.75" customHeight="1" x14ac:dyDescent="0.2">
      <c r="A33" s="201">
        <v>5</v>
      </c>
      <c r="B33" s="304"/>
      <c r="C33" s="278" t="s">
        <v>185</v>
      </c>
      <c r="D33" s="325" t="s">
        <v>158</v>
      </c>
      <c r="E33" s="279"/>
      <c r="F33" s="287"/>
      <c r="G33" s="280">
        <v>623080</v>
      </c>
      <c r="H33" s="281">
        <v>0</v>
      </c>
      <c r="I33" s="280">
        <v>3557183</v>
      </c>
      <c r="J33" s="282">
        <v>0</v>
      </c>
      <c r="K33" s="282">
        <v>0</v>
      </c>
      <c r="L33" s="283">
        <f>SUM(G33:K33)</f>
        <v>4180263</v>
      </c>
      <c r="M33" s="297"/>
      <c r="N33" s="284">
        <f>+E33+F33+L33+M33</f>
        <v>4180263</v>
      </c>
      <c r="O33" s="285" t="s">
        <v>22</v>
      </c>
      <c r="P33" s="148"/>
    </row>
    <row r="34" spans="1:16" ht="12.75" customHeight="1" x14ac:dyDescent="0.2">
      <c r="A34" s="201"/>
      <c r="B34" s="304"/>
      <c r="C34" s="120"/>
      <c r="D34" s="268"/>
      <c r="E34" s="204"/>
      <c r="F34" s="205"/>
      <c r="G34" s="72" t="s">
        <v>266</v>
      </c>
      <c r="H34" s="92">
        <v>0</v>
      </c>
      <c r="I34" s="72" t="s">
        <v>36</v>
      </c>
      <c r="J34" s="95">
        <v>0</v>
      </c>
      <c r="K34" s="95"/>
      <c r="L34" s="122"/>
      <c r="M34" s="350"/>
      <c r="N34" s="128"/>
      <c r="O34" s="129"/>
      <c r="P34" s="148"/>
    </row>
    <row r="35" spans="1:16" ht="12.75" hidden="1" customHeight="1" x14ac:dyDescent="0.2">
      <c r="A35" s="201"/>
      <c r="B35" s="304"/>
      <c r="C35" s="278" t="s">
        <v>145</v>
      </c>
      <c r="D35" s="325" t="s">
        <v>160</v>
      </c>
      <c r="E35" s="279"/>
      <c r="F35" s="287"/>
      <c r="G35" s="280">
        <v>0</v>
      </c>
      <c r="H35" s="281">
        <v>0</v>
      </c>
      <c r="I35" s="280">
        <v>0</v>
      </c>
      <c r="J35" s="282"/>
      <c r="K35" s="282">
        <v>0</v>
      </c>
      <c r="L35" s="283">
        <f>SUM(G35:K35)</f>
        <v>0</v>
      </c>
      <c r="M35" s="297"/>
      <c r="N35" s="284">
        <f>L35+M35+F35+E35</f>
        <v>0</v>
      </c>
      <c r="O35" s="285" t="s">
        <v>24</v>
      </c>
      <c r="P35" s="148"/>
    </row>
    <row r="36" spans="1:16" ht="12.75" hidden="1" customHeight="1" x14ac:dyDescent="0.2">
      <c r="A36" s="201"/>
      <c r="B36" s="304"/>
      <c r="C36" s="120"/>
      <c r="D36" s="268"/>
      <c r="E36" s="204"/>
      <c r="F36" s="205"/>
      <c r="G36" s="72"/>
      <c r="H36" s="92"/>
      <c r="I36" s="72"/>
      <c r="J36" s="95" t="s">
        <v>47</v>
      </c>
      <c r="K36" s="95"/>
      <c r="L36" s="223"/>
      <c r="M36" s="216" t="s">
        <v>36</v>
      </c>
      <c r="N36" s="224"/>
      <c r="O36" s="201"/>
      <c r="P36" s="148"/>
    </row>
    <row r="37" spans="1:16" ht="12.75" hidden="1" customHeight="1" x14ac:dyDescent="0.2">
      <c r="A37" s="201"/>
      <c r="B37" s="304"/>
      <c r="C37" s="278" t="s">
        <v>146</v>
      </c>
      <c r="D37" s="325" t="s">
        <v>159</v>
      </c>
      <c r="E37" s="279"/>
      <c r="F37" s="287"/>
      <c r="G37" s="280">
        <v>0</v>
      </c>
      <c r="H37" s="281">
        <v>0</v>
      </c>
      <c r="I37" s="280">
        <v>0</v>
      </c>
      <c r="J37" s="282"/>
      <c r="K37" s="282">
        <v>0</v>
      </c>
      <c r="L37" s="294">
        <f>SUM(G37:K37)</f>
        <v>0</v>
      </c>
      <c r="M37" s="297"/>
      <c r="N37" s="298">
        <f>M37+L37+F37+E37</f>
        <v>0</v>
      </c>
      <c r="O37" s="215" t="s">
        <v>24</v>
      </c>
      <c r="P37" s="148"/>
    </row>
    <row r="38" spans="1:16" ht="12.75" hidden="1" customHeight="1" x14ac:dyDescent="0.2">
      <c r="A38" s="201"/>
      <c r="B38" s="304"/>
      <c r="C38" s="120"/>
      <c r="D38" s="268"/>
      <c r="E38" s="204"/>
      <c r="F38" s="205"/>
      <c r="G38" s="72"/>
      <c r="H38" s="92"/>
      <c r="I38" s="72"/>
      <c r="J38" s="95" t="s">
        <v>47</v>
      </c>
      <c r="K38" s="95"/>
      <c r="L38" s="223"/>
      <c r="M38" s="216" t="s">
        <v>36</v>
      </c>
      <c r="N38" s="224"/>
      <c r="O38" s="201"/>
      <c r="P38" s="148"/>
    </row>
    <row r="39" spans="1:16" ht="12.75" customHeight="1" x14ac:dyDescent="0.2">
      <c r="A39" s="201"/>
      <c r="B39" s="304"/>
      <c r="C39" s="278" t="s">
        <v>232</v>
      </c>
      <c r="D39" s="325" t="s">
        <v>158</v>
      </c>
      <c r="E39" s="279"/>
      <c r="F39" s="287"/>
      <c r="G39" s="280">
        <v>0</v>
      </c>
      <c r="H39" s="281">
        <v>398688</v>
      </c>
      <c r="I39" s="280">
        <v>0</v>
      </c>
      <c r="J39" s="282">
        <v>2290078</v>
      </c>
      <c r="K39" s="282">
        <v>0</v>
      </c>
      <c r="L39" s="294">
        <f>SUM(I39:K39)</f>
        <v>2290078</v>
      </c>
      <c r="M39" s="297"/>
      <c r="N39" s="298">
        <f>L39</f>
        <v>2290078</v>
      </c>
      <c r="O39" s="215" t="s">
        <v>193</v>
      </c>
      <c r="P39" s="148"/>
    </row>
    <row r="40" spans="1:16" ht="12.75" customHeight="1" x14ac:dyDescent="0.2">
      <c r="A40" s="201"/>
      <c r="B40" s="304"/>
      <c r="C40" s="120"/>
      <c r="D40" s="268"/>
      <c r="E40" s="204"/>
      <c r="F40" s="205"/>
      <c r="G40" s="72"/>
      <c r="H40" s="92" t="s">
        <v>47</v>
      </c>
      <c r="I40" s="72"/>
      <c r="J40" s="95" t="s">
        <v>36</v>
      </c>
      <c r="K40" s="95"/>
      <c r="L40" s="223"/>
      <c r="M40" s="216"/>
      <c r="N40" s="224"/>
      <c r="O40" s="201"/>
      <c r="P40" s="148"/>
    </row>
    <row r="41" spans="1:16" ht="12.75" customHeight="1" x14ac:dyDescent="0.2">
      <c r="A41" s="201"/>
      <c r="B41" s="304"/>
      <c r="C41" s="469" t="s">
        <v>268</v>
      </c>
      <c r="D41" s="470" t="s">
        <v>269</v>
      </c>
      <c r="E41" s="478"/>
      <c r="F41" s="479"/>
      <c r="G41" s="474">
        <v>0</v>
      </c>
      <c r="H41" s="480">
        <v>0</v>
      </c>
      <c r="I41" s="474">
        <v>128138</v>
      </c>
      <c r="J41" s="475">
        <v>0</v>
      </c>
      <c r="K41" s="475">
        <v>736799</v>
      </c>
      <c r="L41" s="431">
        <f>SUM(G41:K41)</f>
        <v>864937</v>
      </c>
      <c r="M41" s="432"/>
      <c r="N41" s="433">
        <f>M41+L41+F41+E41</f>
        <v>864937</v>
      </c>
      <c r="O41" s="411" t="s">
        <v>24</v>
      </c>
      <c r="P41" s="148"/>
    </row>
    <row r="42" spans="1:16" ht="12.75" customHeight="1" x14ac:dyDescent="0.2">
      <c r="A42" s="201"/>
      <c r="B42" s="304"/>
      <c r="C42" s="120"/>
      <c r="D42" s="268"/>
      <c r="E42" s="204"/>
      <c r="F42" s="205"/>
      <c r="G42" s="72"/>
      <c r="H42" s="92"/>
      <c r="I42" s="72" t="s">
        <v>47</v>
      </c>
      <c r="J42" s="95"/>
      <c r="K42" s="95" t="s">
        <v>36</v>
      </c>
      <c r="L42" s="223"/>
      <c r="M42" s="216"/>
      <c r="N42" s="224"/>
      <c r="O42" s="201"/>
      <c r="P42" s="148"/>
    </row>
    <row r="43" spans="1:16" ht="12.75" customHeight="1" x14ac:dyDescent="0.2">
      <c r="A43" s="201"/>
      <c r="B43" s="304"/>
      <c r="C43" s="120"/>
      <c r="D43" s="268"/>
      <c r="E43" s="204"/>
      <c r="F43" s="205"/>
      <c r="G43" s="72"/>
      <c r="H43" s="92"/>
      <c r="I43" s="72"/>
      <c r="J43" s="95"/>
      <c r="K43" s="95"/>
      <c r="L43" s="223"/>
      <c r="M43" s="216"/>
      <c r="N43" s="224"/>
      <c r="O43" s="201"/>
      <c r="P43" s="148"/>
    </row>
    <row r="44" spans="1:16" ht="12.75" customHeight="1" x14ac:dyDescent="0.2">
      <c r="A44" s="201"/>
      <c r="B44" s="304"/>
      <c r="C44" s="120"/>
      <c r="D44" s="268"/>
      <c r="E44" s="204"/>
      <c r="F44" s="205"/>
      <c r="G44" s="72"/>
      <c r="H44" s="92"/>
      <c r="I44" s="72"/>
      <c r="J44" s="95"/>
      <c r="K44" s="95"/>
      <c r="L44" s="223"/>
      <c r="M44" s="216"/>
      <c r="N44" s="224"/>
      <c r="O44" s="201"/>
      <c r="P44" s="148"/>
    </row>
    <row r="45" spans="1:16" ht="12.75" customHeight="1" x14ac:dyDescent="0.2">
      <c r="A45" s="201">
        <v>2</v>
      </c>
      <c r="B45" s="304"/>
      <c r="C45" s="278" t="s">
        <v>119</v>
      </c>
      <c r="D45" s="325" t="s">
        <v>161</v>
      </c>
      <c r="E45" s="279"/>
      <c r="F45" s="287"/>
      <c r="G45" s="280">
        <v>1139782</v>
      </c>
      <c r="H45" s="281">
        <v>0</v>
      </c>
      <c r="I45" s="281">
        <v>1091247</v>
      </c>
      <c r="J45" s="404">
        <v>0</v>
      </c>
      <c r="K45" s="282">
        <v>0</v>
      </c>
      <c r="L45" s="283">
        <f>SUM(G45:K45)</f>
        <v>2231029</v>
      </c>
      <c r="M45" s="297"/>
      <c r="N45" s="284">
        <f>+E45+F45+L45+M45</f>
        <v>2231029</v>
      </c>
      <c r="O45" s="285" t="s">
        <v>30</v>
      </c>
      <c r="P45" s="148"/>
    </row>
    <row r="46" spans="1:16" ht="27.75" customHeight="1" x14ac:dyDescent="0.2">
      <c r="A46" s="201"/>
      <c r="B46" s="304"/>
      <c r="C46" s="130"/>
      <c r="D46" s="268"/>
      <c r="E46" s="204"/>
      <c r="F46" s="205"/>
      <c r="G46" s="72" t="s">
        <v>266</v>
      </c>
      <c r="H46" s="374"/>
      <c r="I46" s="375" t="s">
        <v>36</v>
      </c>
      <c r="J46" s="387">
        <v>0</v>
      </c>
      <c r="K46" s="95"/>
      <c r="L46" s="124"/>
      <c r="M46" s="482"/>
      <c r="N46" s="127"/>
      <c r="O46" s="201"/>
      <c r="P46" s="148"/>
    </row>
    <row r="47" spans="1:16" ht="12.75" customHeight="1" x14ac:dyDescent="0.2">
      <c r="A47" s="201">
        <v>4</v>
      </c>
      <c r="B47" s="304"/>
      <c r="C47" s="278" t="s">
        <v>124</v>
      </c>
      <c r="D47" s="325" t="s">
        <v>162</v>
      </c>
      <c r="E47" s="279"/>
      <c r="F47" s="287"/>
      <c r="G47" s="280">
        <v>0</v>
      </c>
      <c r="H47" s="282">
        <v>0</v>
      </c>
      <c r="I47" s="282">
        <v>135801</v>
      </c>
      <c r="J47" s="282">
        <v>780858</v>
      </c>
      <c r="K47" s="282">
        <v>0</v>
      </c>
      <c r="L47" s="283">
        <f>SUM(G47:K47)</f>
        <v>916659</v>
      </c>
      <c r="M47" s="481"/>
      <c r="N47" s="284">
        <f>+E47+F47+L47+M47</f>
        <v>916659</v>
      </c>
      <c r="O47" s="215" t="s">
        <v>30</v>
      </c>
      <c r="P47" s="148"/>
    </row>
    <row r="48" spans="1:16" ht="15.75" customHeight="1" x14ac:dyDescent="0.2">
      <c r="A48" s="201"/>
      <c r="B48" s="304"/>
      <c r="C48" s="244"/>
      <c r="D48" s="272"/>
      <c r="E48" s="286"/>
      <c r="F48" s="288"/>
      <c r="G48" s="81"/>
      <c r="H48" s="67"/>
      <c r="I48" s="211" t="s">
        <v>47</v>
      </c>
      <c r="J48" s="121" t="s">
        <v>36</v>
      </c>
      <c r="K48" s="121"/>
      <c r="L48" s="124"/>
      <c r="M48" s="250"/>
      <c r="N48" s="128"/>
      <c r="O48" s="256"/>
      <c r="P48" s="148"/>
    </row>
    <row r="49" spans="1:16" ht="12.75" hidden="1" customHeight="1" x14ac:dyDescent="0.2">
      <c r="A49" s="201"/>
      <c r="B49" s="304"/>
      <c r="C49" s="120" t="s">
        <v>147</v>
      </c>
      <c r="D49" s="268" t="s">
        <v>163</v>
      </c>
      <c r="E49" s="204"/>
      <c r="F49" s="205"/>
      <c r="G49" s="72">
        <v>0</v>
      </c>
      <c r="H49" s="95">
        <v>0</v>
      </c>
      <c r="I49" s="95">
        <v>0</v>
      </c>
      <c r="J49" s="95">
        <v>0</v>
      </c>
      <c r="K49" s="95">
        <v>0</v>
      </c>
      <c r="L49" s="124">
        <f>SUM(G49:K49)</f>
        <v>0</v>
      </c>
      <c r="M49" s="216"/>
      <c r="N49" s="284">
        <f>L49</f>
        <v>0</v>
      </c>
      <c r="O49" s="201" t="s">
        <v>30</v>
      </c>
      <c r="P49" s="148"/>
    </row>
    <row r="50" spans="1:16" ht="12.75" customHeight="1" x14ac:dyDescent="0.2">
      <c r="A50" s="201">
        <v>3</v>
      </c>
      <c r="B50" s="304"/>
      <c r="C50" s="278" t="s">
        <v>270</v>
      </c>
      <c r="D50" s="325" t="s">
        <v>271</v>
      </c>
      <c r="E50" s="279"/>
      <c r="F50" s="287"/>
      <c r="G50" s="280">
        <v>0</v>
      </c>
      <c r="H50" s="282">
        <v>138793</v>
      </c>
      <c r="I50" s="282">
        <v>0</v>
      </c>
      <c r="J50" s="282">
        <v>798057</v>
      </c>
      <c r="K50" s="282">
        <v>0</v>
      </c>
      <c r="L50" s="283">
        <f>SUM(G50:K50)</f>
        <v>936850</v>
      </c>
      <c r="M50" s="297"/>
      <c r="N50" s="284">
        <f>+E50+F50+L50+M50</f>
        <v>936850</v>
      </c>
      <c r="O50" s="215" t="s">
        <v>30</v>
      </c>
      <c r="P50" s="148"/>
    </row>
    <row r="51" spans="1:16" ht="12.75" customHeight="1" x14ac:dyDescent="0.2">
      <c r="A51" s="201"/>
      <c r="B51" s="304"/>
      <c r="C51" s="130"/>
      <c r="D51" s="268"/>
      <c r="E51" s="204"/>
      <c r="F51" s="205"/>
      <c r="G51" s="72"/>
      <c r="H51" s="95" t="s">
        <v>47</v>
      </c>
      <c r="I51" s="95"/>
      <c r="J51" s="95" t="s">
        <v>36</v>
      </c>
      <c r="K51" s="95"/>
      <c r="L51" s="223"/>
      <c r="M51" s="216"/>
      <c r="N51" s="224"/>
      <c r="O51" s="201"/>
      <c r="P51" s="148"/>
    </row>
    <row r="52" spans="1:16" ht="12.75" customHeight="1" x14ac:dyDescent="0.2">
      <c r="A52" s="201"/>
      <c r="B52" s="304"/>
      <c r="C52" s="469" t="s">
        <v>273</v>
      </c>
      <c r="D52" s="470" t="s">
        <v>274</v>
      </c>
      <c r="E52" s="478"/>
      <c r="F52" s="479"/>
      <c r="G52" s="474"/>
      <c r="H52" s="480"/>
      <c r="I52" s="474">
        <v>337511</v>
      </c>
      <c r="J52" s="475"/>
      <c r="K52" s="475">
        <v>1940688</v>
      </c>
      <c r="L52" s="431">
        <f>SUM(G52:K52)</f>
        <v>2278199</v>
      </c>
      <c r="M52" s="432"/>
      <c r="N52" s="433">
        <f>M52+L52+F52+E52</f>
        <v>2278199</v>
      </c>
      <c r="O52" s="411" t="s">
        <v>109</v>
      </c>
      <c r="P52" s="148"/>
    </row>
    <row r="53" spans="1:16" ht="12.75" customHeight="1" x14ac:dyDescent="0.2">
      <c r="A53" s="201"/>
      <c r="B53" s="304"/>
      <c r="C53" s="130" t="s">
        <v>272</v>
      </c>
      <c r="D53" s="268"/>
      <c r="E53" s="204"/>
      <c r="F53" s="205"/>
      <c r="G53" s="72"/>
      <c r="H53" s="92"/>
      <c r="I53" s="72" t="s">
        <v>47</v>
      </c>
      <c r="J53" s="95"/>
      <c r="K53" s="95" t="s">
        <v>36</v>
      </c>
      <c r="L53" s="223"/>
      <c r="M53" s="216"/>
      <c r="N53" s="224"/>
      <c r="O53" s="201" t="s">
        <v>22</v>
      </c>
      <c r="P53" s="148"/>
    </row>
    <row r="54" spans="1:16" ht="12.75" customHeight="1" x14ac:dyDescent="0.2">
      <c r="A54" s="201"/>
      <c r="B54" s="304"/>
      <c r="C54" s="130"/>
      <c r="D54" s="268"/>
      <c r="E54" s="204"/>
      <c r="F54" s="205"/>
      <c r="G54" s="72"/>
      <c r="H54" s="67"/>
      <c r="I54" s="72"/>
      <c r="J54" s="95"/>
      <c r="K54" s="95"/>
      <c r="L54" s="223"/>
      <c r="M54" s="216"/>
      <c r="N54" s="224"/>
      <c r="O54" s="201"/>
      <c r="P54" s="148"/>
    </row>
    <row r="55" spans="1:16" ht="12.75" customHeight="1" x14ac:dyDescent="0.2">
      <c r="A55" s="12">
        <v>3</v>
      </c>
      <c r="B55" s="197">
        <v>205724</v>
      </c>
      <c r="C55" s="202" t="s">
        <v>138</v>
      </c>
      <c r="D55" s="269" t="s">
        <v>188</v>
      </c>
      <c r="E55" s="361">
        <v>4012244</v>
      </c>
      <c r="F55" s="99">
        <v>5008972</v>
      </c>
      <c r="G55" s="198">
        <v>45137536</v>
      </c>
      <c r="H55" s="404">
        <v>0</v>
      </c>
      <c r="I55" s="344">
        <v>0</v>
      </c>
      <c r="J55" s="57">
        <v>0</v>
      </c>
      <c r="K55" s="297">
        <v>0</v>
      </c>
      <c r="L55" s="294">
        <f>SUM(G55:K55)</f>
        <v>45137536</v>
      </c>
      <c r="M55" s="297"/>
      <c r="N55" s="58">
        <f>+E55+F55+L55+M55</f>
        <v>54158752</v>
      </c>
      <c r="O55" s="215" t="s">
        <v>240</v>
      </c>
      <c r="P55" s="213" t="s">
        <v>173</v>
      </c>
    </row>
    <row r="56" spans="1:16" ht="12.75" customHeight="1" x14ac:dyDescent="0.2">
      <c r="A56" s="3"/>
      <c r="B56" s="21"/>
      <c r="C56" s="199"/>
      <c r="D56" s="267" t="s">
        <v>189</v>
      </c>
      <c r="E56" s="44" t="s">
        <v>226</v>
      </c>
      <c r="F56" s="218" t="s">
        <v>226</v>
      </c>
      <c r="G56" s="214" t="s">
        <v>36</v>
      </c>
      <c r="H56" s="347"/>
      <c r="I56" s="345"/>
      <c r="J56" s="216"/>
      <c r="K56" s="216"/>
      <c r="L56" s="49"/>
      <c r="M56" s="186"/>
      <c r="N56" s="50"/>
      <c r="O56" s="201" t="s">
        <v>26</v>
      </c>
      <c r="P56" s="17" t="s">
        <v>170</v>
      </c>
    </row>
    <row r="57" spans="1:16" ht="12.75" customHeight="1" x14ac:dyDescent="0.2">
      <c r="A57" s="3"/>
      <c r="B57" s="21"/>
      <c r="C57" s="199"/>
      <c r="D57" s="267"/>
      <c r="E57" s="44"/>
      <c r="F57" s="218"/>
      <c r="G57" s="214"/>
      <c r="H57" s="347"/>
      <c r="I57" s="214"/>
      <c r="J57" s="216"/>
      <c r="K57" s="216"/>
      <c r="L57" s="49"/>
      <c r="M57" s="186"/>
      <c r="N57" s="50"/>
      <c r="O57" s="201" t="s">
        <v>27</v>
      </c>
      <c r="P57" s="17"/>
    </row>
    <row r="58" spans="1:16" ht="12.75" customHeight="1" x14ac:dyDescent="0.2">
      <c r="A58" s="8"/>
      <c r="B58" s="8"/>
      <c r="C58" s="319"/>
      <c r="D58" s="274" t="s">
        <v>72</v>
      </c>
      <c r="E58" s="286"/>
      <c r="F58" s="289" t="s">
        <v>227</v>
      </c>
      <c r="G58" s="81"/>
      <c r="H58" s="346"/>
      <c r="I58" s="81"/>
      <c r="J58" s="121"/>
      <c r="K58" s="121"/>
      <c r="L58" s="251"/>
      <c r="M58" s="252"/>
      <c r="N58" s="253"/>
      <c r="O58" s="256" t="s">
        <v>241</v>
      </c>
      <c r="P58" s="156"/>
    </row>
    <row r="59" spans="1:16" ht="12.75" customHeight="1" x14ac:dyDescent="0.2">
      <c r="A59" s="215" t="s">
        <v>51</v>
      </c>
      <c r="B59" s="12">
        <v>209248</v>
      </c>
      <c r="C59" s="200" t="s">
        <v>62</v>
      </c>
      <c r="D59" s="270" t="s">
        <v>73</v>
      </c>
      <c r="E59" s="104">
        <v>0</v>
      </c>
      <c r="F59" s="150">
        <v>0</v>
      </c>
      <c r="G59" s="236">
        <v>13148702</v>
      </c>
      <c r="H59" s="220">
        <v>0</v>
      </c>
      <c r="I59" s="236">
        <v>0</v>
      </c>
      <c r="J59" s="220">
        <v>0</v>
      </c>
      <c r="K59" s="236">
        <v>0</v>
      </c>
      <c r="L59" s="294">
        <f>SUM(G59:K59)</f>
        <v>13148702</v>
      </c>
      <c r="M59" s="297">
        <v>111808571</v>
      </c>
      <c r="N59" s="298">
        <f>+E59+F59+L59+M59</f>
        <v>124957273</v>
      </c>
      <c r="O59" s="215" t="s">
        <v>110</v>
      </c>
      <c r="P59" s="213" t="s">
        <v>173</v>
      </c>
    </row>
    <row r="60" spans="1:16" ht="12.75" customHeight="1" x14ac:dyDescent="0.2">
      <c r="A60" s="3"/>
      <c r="B60" s="3"/>
      <c r="C60" s="211"/>
      <c r="D60" s="271" t="s">
        <v>74</v>
      </c>
      <c r="E60" s="53"/>
      <c r="F60" s="145"/>
      <c r="G60" s="206" t="s">
        <v>19</v>
      </c>
      <c r="H60" s="208" t="s">
        <v>19</v>
      </c>
      <c r="I60" s="206"/>
      <c r="J60" s="208"/>
      <c r="K60" s="206"/>
      <c r="L60" s="48"/>
      <c r="M60" s="216" t="s">
        <v>36</v>
      </c>
      <c r="N60" s="47"/>
      <c r="O60" s="201" t="s">
        <v>26</v>
      </c>
      <c r="P60" s="17" t="s">
        <v>170</v>
      </c>
    </row>
    <row r="61" spans="1:16" ht="12.75" customHeight="1" x14ac:dyDescent="0.2">
      <c r="A61" s="3"/>
      <c r="B61" s="3"/>
      <c r="C61" s="219"/>
      <c r="D61" s="271" t="s">
        <v>72</v>
      </c>
      <c r="E61" s="53"/>
      <c r="F61" s="145"/>
      <c r="G61" s="206"/>
      <c r="H61" s="208"/>
      <c r="I61" s="206"/>
      <c r="J61" s="208"/>
      <c r="K61" s="206"/>
      <c r="L61" s="48"/>
      <c r="M61" s="216"/>
      <c r="N61" s="47"/>
      <c r="O61" s="201" t="s">
        <v>27</v>
      </c>
      <c r="P61" s="17"/>
    </row>
    <row r="62" spans="1:16" ht="12.75" customHeight="1" x14ac:dyDescent="0.2">
      <c r="A62" s="3"/>
      <c r="B62" s="3"/>
      <c r="C62" s="240"/>
      <c r="D62" s="271"/>
      <c r="E62" s="53"/>
      <c r="F62" s="145"/>
      <c r="G62" s="206"/>
      <c r="H62" s="208"/>
      <c r="I62" s="206"/>
      <c r="J62" s="208"/>
      <c r="K62" s="206"/>
      <c r="L62" s="48"/>
      <c r="M62" s="126"/>
      <c r="N62" s="47"/>
      <c r="O62" s="201"/>
      <c r="P62" s="17"/>
    </row>
    <row r="63" spans="1:16" ht="12.75" customHeight="1" x14ac:dyDescent="0.2">
      <c r="A63" s="8"/>
      <c r="B63" s="8"/>
      <c r="C63" s="292"/>
      <c r="D63" s="277"/>
      <c r="E63" s="70"/>
      <c r="F63" s="153"/>
      <c r="G63" s="242"/>
      <c r="H63" s="241"/>
      <c r="I63" s="242"/>
      <c r="J63" s="241"/>
      <c r="K63" s="242"/>
      <c r="L63" s="254"/>
      <c r="M63" s="255"/>
      <c r="N63" s="74"/>
      <c r="O63" s="256"/>
      <c r="P63" s="16"/>
    </row>
    <row r="64" spans="1:16" ht="12.75" customHeight="1" x14ac:dyDescent="0.2">
      <c r="A64" s="3"/>
      <c r="B64" s="3" t="s">
        <v>245</v>
      </c>
      <c r="C64" s="219" t="s">
        <v>246</v>
      </c>
      <c r="D64" s="271" t="s">
        <v>248</v>
      </c>
      <c r="E64" s="53">
        <v>0</v>
      </c>
      <c r="F64" s="145">
        <v>0</v>
      </c>
      <c r="G64" s="206">
        <v>0</v>
      </c>
      <c r="H64" s="208">
        <v>0</v>
      </c>
      <c r="I64" s="206">
        <v>0</v>
      </c>
      <c r="J64" s="208">
        <v>0</v>
      </c>
      <c r="K64" s="206">
        <v>0</v>
      </c>
      <c r="L64" s="48">
        <v>0</v>
      </c>
      <c r="M64" s="126">
        <v>137000000</v>
      </c>
      <c r="N64" s="47">
        <v>137000000</v>
      </c>
      <c r="O64" s="201" t="s">
        <v>110</v>
      </c>
      <c r="P64" s="17" t="s">
        <v>245</v>
      </c>
    </row>
    <row r="65" spans="1:16" ht="12.75" customHeight="1" x14ac:dyDescent="0.2">
      <c r="A65" s="3"/>
      <c r="B65" s="3"/>
      <c r="C65" s="240"/>
      <c r="D65" s="271"/>
      <c r="E65" s="53"/>
      <c r="F65" s="145"/>
      <c r="G65" s="206"/>
      <c r="H65" s="208"/>
      <c r="I65" s="206"/>
      <c r="J65" s="208"/>
      <c r="K65" s="206"/>
      <c r="L65" s="48"/>
      <c r="M65" s="126"/>
      <c r="N65" s="47"/>
      <c r="O65" s="201" t="s">
        <v>26</v>
      </c>
      <c r="P65" s="17"/>
    </row>
    <row r="66" spans="1:16" ht="12.75" customHeight="1" x14ac:dyDescent="0.2">
      <c r="A66" s="3"/>
      <c r="B66" s="3"/>
      <c r="C66" s="240"/>
      <c r="D66" s="271"/>
      <c r="E66" s="53"/>
      <c r="F66" s="145"/>
      <c r="G66" s="206"/>
      <c r="H66" s="208"/>
      <c r="I66" s="206"/>
      <c r="J66" s="208"/>
      <c r="K66" s="206"/>
      <c r="L66" s="48"/>
      <c r="M66" s="126"/>
      <c r="N66" s="47"/>
      <c r="O66" s="201" t="s">
        <v>27</v>
      </c>
      <c r="P66" s="17"/>
    </row>
    <row r="67" spans="1:16" ht="12.75" customHeight="1" x14ac:dyDescent="0.2">
      <c r="A67" s="3"/>
      <c r="B67" s="3"/>
      <c r="C67" s="240"/>
      <c r="D67" s="271"/>
      <c r="E67" s="53"/>
      <c r="F67" s="145"/>
      <c r="G67" s="206"/>
      <c r="H67" s="208"/>
      <c r="I67" s="206"/>
      <c r="J67" s="208"/>
      <c r="K67" s="206"/>
      <c r="L67" s="48"/>
      <c r="M67" s="126"/>
      <c r="N67" s="47"/>
      <c r="O67" s="201" t="s">
        <v>241</v>
      </c>
      <c r="P67" s="17"/>
    </row>
    <row r="68" spans="1:16" ht="12.75" customHeight="1" x14ac:dyDescent="0.2">
      <c r="A68" s="201" t="s">
        <v>8</v>
      </c>
      <c r="B68" s="411">
        <v>200669</v>
      </c>
      <c r="C68" s="412" t="s">
        <v>168</v>
      </c>
      <c r="D68" s="413" t="s">
        <v>190</v>
      </c>
      <c r="E68" s="414">
        <v>1825431</v>
      </c>
      <c r="F68" s="415">
        <v>24525823</v>
      </c>
      <c r="G68" s="416">
        <v>1000000</v>
      </c>
      <c r="H68" s="417">
        <v>16068116</v>
      </c>
      <c r="I68" s="416">
        <v>0</v>
      </c>
      <c r="J68" s="418">
        <v>1400000</v>
      </c>
      <c r="K68" s="416">
        <v>0</v>
      </c>
      <c r="L68" s="419">
        <f>SUM(G68:K68)</f>
        <v>18468116</v>
      </c>
      <c r="M68" s="420">
        <v>0</v>
      </c>
      <c r="N68" s="421">
        <f>M68+L68+F68+E68</f>
        <v>44819370</v>
      </c>
      <c r="O68" s="411" t="s">
        <v>109</v>
      </c>
      <c r="P68" s="422" t="s">
        <v>243</v>
      </c>
    </row>
    <row r="69" spans="1:16" ht="12.75" customHeight="1" x14ac:dyDescent="0.2">
      <c r="A69" s="271"/>
      <c r="B69" s="201"/>
      <c r="C69" s="219"/>
      <c r="D69" s="271" t="s">
        <v>191</v>
      </c>
      <c r="E69" s="293" t="s">
        <v>19</v>
      </c>
      <c r="F69" s="218" t="s">
        <v>192</v>
      </c>
      <c r="G69" s="206" t="s">
        <v>20</v>
      </c>
      <c r="H69" s="367" t="s">
        <v>36</v>
      </c>
      <c r="I69" s="207"/>
      <c r="J69" s="208" t="s">
        <v>28</v>
      </c>
      <c r="K69" s="206"/>
      <c r="L69" s="231"/>
      <c r="M69" s="388"/>
      <c r="N69" s="47"/>
      <c r="O69" s="201" t="s">
        <v>169</v>
      </c>
      <c r="P69" s="366" t="s">
        <v>148</v>
      </c>
    </row>
    <row r="70" spans="1:16" ht="12.75" customHeight="1" x14ac:dyDescent="0.2">
      <c r="A70" s="271"/>
      <c r="B70" s="201"/>
      <c r="C70" s="219"/>
      <c r="D70" s="271"/>
      <c r="E70" s="293"/>
      <c r="F70" s="218"/>
      <c r="G70" s="206"/>
      <c r="H70" s="367"/>
      <c r="I70" s="206"/>
      <c r="J70" s="208"/>
      <c r="K70" s="206"/>
      <c r="L70" s="231"/>
      <c r="M70" s="364"/>
      <c r="N70" s="47"/>
      <c r="O70" s="201" t="s">
        <v>22</v>
      </c>
      <c r="P70" s="366"/>
    </row>
    <row r="71" spans="1:16" ht="13.5" customHeight="1" x14ac:dyDescent="0.2">
      <c r="A71" s="271"/>
      <c r="B71" s="201"/>
      <c r="C71" s="219"/>
      <c r="D71" s="271"/>
      <c r="E71" s="293"/>
      <c r="F71" s="218"/>
      <c r="G71" s="206"/>
      <c r="H71" s="367"/>
      <c r="I71" s="206"/>
      <c r="J71" s="208"/>
      <c r="K71" s="206"/>
      <c r="L71" s="231"/>
      <c r="M71" s="364"/>
      <c r="N71" s="47"/>
      <c r="O71" s="201" t="s">
        <v>193</v>
      </c>
      <c r="P71" s="366"/>
    </row>
    <row r="72" spans="1:16" ht="13.5" customHeight="1" x14ac:dyDescent="0.2">
      <c r="A72" s="271"/>
      <c r="B72" s="201"/>
      <c r="C72" s="219"/>
      <c r="D72" s="271"/>
      <c r="E72" s="293"/>
      <c r="F72" s="218"/>
      <c r="G72" s="206"/>
      <c r="H72" s="367"/>
      <c r="I72" s="206"/>
      <c r="J72" s="208"/>
      <c r="K72" s="206"/>
      <c r="L72" s="231"/>
      <c r="M72" s="364"/>
      <c r="N72" s="47"/>
      <c r="O72" s="201" t="s">
        <v>233</v>
      </c>
      <c r="P72" s="366"/>
    </row>
    <row r="73" spans="1:16" ht="12.75" customHeight="1" x14ac:dyDescent="0.2">
      <c r="A73" s="271"/>
      <c r="B73" s="201"/>
      <c r="C73" s="219"/>
      <c r="D73" s="271"/>
      <c r="E73" s="293"/>
      <c r="F73" s="218"/>
      <c r="G73" s="206"/>
      <c r="H73" s="363"/>
      <c r="I73" s="206"/>
      <c r="J73" s="241"/>
      <c r="K73" s="206"/>
      <c r="L73" s="231"/>
      <c r="M73" s="364"/>
      <c r="N73" s="47"/>
      <c r="O73" s="201"/>
      <c r="P73" s="365"/>
    </row>
    <row r="74" spans="1:16" x14ac:dyDescent="0.2">
      <c r="A74" s="12">
        <v>3</v>
      </c>
      <c r="B74" s="11">
        <v>205067</v>
      </c>
      <c r="C74" s="229" t="s">
        <v>164</v>
      </c>
      <c r="D74" s="269" t="s">
        <v>194</v>
      </c>
      <c r="E74" s="407">
        <v>48370003</v>
      </c>
      <c r="F74" s="405">
        <v>31318170</v>
      </c>
      <c r="G74" s="100">
        <v>0</v>
      </c>
      <c r="H74" s="88">
        <v>0</v>
      </c>
      <c r="I74" s="100">
        <v>0</v>
      </c>
      <c r="J74" s="108">
        <v>0</v>
      </c>
      <c r="K74" s="260">
        <v>0</v>
      </c>
      <c r="L74" s="56">
        <f>SUM(G74:K74)</f>
        <v>0</v>
      </c>
      <c r="M74" s="57"/>
      <c r="N74" s="58">
        <f>+E74+F74+L74+M74</f>
        <v>79688173</v>
      </c>
      <c r="O74" s="257" t="s">
        <v>48</v>
      </c>
      <c r="P74" s="15" t="s">
        <v>242</v>
      </c>
    </row>
    <row r="75" spans="1:16" x14ac:dyDescent="0.2">
      <c r="A75" s="3"/>
      <c r="B75" s="9"/>
      <c r="C75" s="209"/>
      <c r="D75" s="267" t="s">
        <v>195</v>
      </c>
      <c r="E75" s="408" t="s">
        <v>104</v>
      </c>
      <c r="F75" s="406" t="s">
        <v>50</v>
      </c>
      <c r="G75" s="299"/>
      <c r="H75" s="208"/>
      <c r="J75" s="207"/>
      <c r="K75" s="207"/>
      <c r="L75" s="78"/>
      <c r="M75" s="207"/>
      <c r="N75" s="79"/>
      <c r="O75" s="221" t="s">
        <v>26</v>
      </c>
      <c r="P75" s="148" t="s">
        <v>44</v>
      </c>
    </row>
    <row r="76" spans="1:16" x14ac:dyDescent="0.2">
      <c r="A76" s="3"/>
      <c r="B76" s="9"/>
      <c r="C76" s="199"/>
      <c r="D76" s="267" t="s">
        <v>196</v>
      </c>
      <c r="E76" s="408" t="s">
        <v>36</v>
      </c>
      <c r="F76" s="406"/>
      <c r="G76" s="54"/>
      <c r="H76" s="59"/>
      <c r="I76" s="54"/>
      <c r="J76" s="60"/>
      <c r="K76" s="60"/>
      <c r="L76" s="78"/>
      <c r="M76" s="60"/>
      <c r="N76" s="79"/>
      <c r="O76" s="84" t="s">
        <v>27</v>
      </c>
      <c r="P76" s="17"/>
    </row>
    <row r="77" spans="1:16" x14ac:dyDescent="0.2">
      <c r="A77" s="3"/>
      <c r="B77" s="9"/>
      <c r="C77" s="199"/>
      <c r="D77" s="267" t="s">
        <v>70</v>
      </c>
      <c r="E77" s="409"/>
      <c r="F77" s="328"/>
      <c r="G77" s="334"/>
      <c r="H77" s="92"/>
      <c r="J77" s="95"/>
      <c r="K77" s="95"/>
      <c r="L77" s="78"/>
      <c r="M77" s="95"/>
      <c r="N77" s="79"/>
      <c r="O77" s="84"/>
      <c r="P77" s="17"/>
    </row>
    <row r="78" spans="1:16" x14ac:dyDescent="0.2">
      <c r="A78" s="3"/>
      <c r="B78" s="9"/>
      <c r="C78" s="199"/>
      <c r="D78" s="267" t="s">
        <v>75</v>
      </c>
      <c r="E78" s="408"/>
      <c r="F78" s="328"/>
      <c r="G78" s="206"/>
      <c r="H78" s="208"/>
      <c r="I78" s="206"/>
      <c r="J78" s="207"/>
      <c r="K78" s="207"/>
      <c r="L78" s="78"/>
      <c r="M78" s="95"/>
      <c r="N78" s="79"/>
      <c r="O78" s="84" t="s">
        <v>22</v>
      </c>
      <c r="P78" s="17"/>
    </row>
    <row r="79" spans="1:16" x14ac:dyDescent="0.2">
      <c r="A79" s="3"/>
      <c r="B79" s="9"/>
      <c r="C79" s="199"/>
      <c r="D79" s="267"/>
      <c r="E79" s="408"/>
      <c r="F79" s="328"/>
      <c r="G79" s="206"/>
      <c r="H79" s="208"/>
      <c r="I79" s="206"/>
      <c r="J79" s="207"/>
      <c r="K79" s="207"/>
      <c r="L79" s="78"/>
      <c r="M79" s="95"/>
      <c r="N79" s="79"/>
      <c r="O79" s="84"/>
      <c r="P79" s="17"/>
    </row>
    <row r="80" spans="1:16" x14ac:dyDescent="0.2">
      <c r="A80" s="3"/>
      <c r="B80" s="9"/>
      <c r="C80" s="211"/>
      <c r="D80" s="271"/>
      <c r="E80" s="410"/>
      <c r="F80" s="327"/>
      <c r="G80" s="206"/>
      <c r="H80" s="59"/>
      <c r="I80" s="206"/>
      <c r="J80" s="60"/>
      <c r="K80" s="60"/>
      <c r="L80" s="78"/>
      <c r="M80" s="60"/>
      <c r="N80" s="79"/>
      <c r="O80" s="84"/>
      <c r="P80" s="17"/>
    </row>
    <row r="81" spans="1:16" x14ac:dyDescent="0.2">
      <c r="A81" s="12">
        <v>4</v>
      </c>
      <c r="B81" s="11">
        <v>200671</v>
      </c>
      <c r="C81" s="202" t="s">
        <v>184</v>
      </c>
      <c r="D81" s="269" t="s">
        <v>182</v>
      </c>
      <c r="E81" s="104">
        <v>159603</v>
      </c>
      <c r="F81" s="105">
        <v>390396</v>
      </c>
      <c r="G81" s="100">
        <v>3220000</v>
      </c>
      <c r="H81" s="88">
        <v>0</v>
      </c>
      <c r="I81" s="100">
        <v>0</v>
      </c>
      <c r="J81" s="108">
        <v>0</v>
      </c>
      <c r="K81" s="108">
        <v>0</v>
      </c>
      <c r="L81" s="377">
        <f>SUM(G81:K81)</f>
        <v>3220000</v>
      </c>
      <c r="M81" s="108"/>
      <c r="N81" s="378">
        <f>M81+L81+F81+E81</f>
        <v>3769999</v>
      </c>
      <c r="O81" s="234" t="s">
        <v>22</v>
      </c>
      <c r="P81" s="311" t="s">
        <v>243</v>
      </c>
    </row>
    <row r="82" spans="1:16" x14ac:dyDescent="0.2">
      <c r="A82" s="3"/>
      <c r="B82" s="9"/>
      <c r="C82" s="130"/>
      <c r="D82" s="267" t="s">
        <v>183</v>
      </c>
      <c r="E82" s="53" t="s">
        <v>19</v>
      </c>
      <c r="F82" s="203" t="s">
        <v>25</v>
      </c>
      <c r="G82" s="394" t="s">
        <v>36</v>
      </c>
      <c r="H82" s="208"/>
      <c r="I82" s="54"/>
      <c r="J82" s="60"/>
      <c r="K82" s="60"/>
      <c r="L82" s="78"/>
      <c r="M82" s="60"/>
      <c r="N82" s="79"/>
      <c r="O82" s="84"/>
      <c r="P82" s="17" t="s">
        <v>148</v>
      </c>
    </row>
    <row r="83" spans="1:16" x14ac:dyDescent="0.2">
      <c r="A83" s="3"/>
      <c r="B83" s="9"/>
      <c r="C83" s="130"/>
      <c r="D83" s="268"/>
      <c r="E83" s="53"/>
      <c r="F83" s="61"/>
      <c r="G83" s="54"/>
      <c r="H83" s="59"/>
      <c r="I83" s="54"/>
      <c r="J83" s="60"/>
      <c r="K83" s="60"/>
      <c r="L83" s="78"/>
      <c r="M83" s="60"/>
      <c r="N83" s="79"/>
      <c r="O83" s="84"/>
      <c r="P83" s="17"/>
    </row>
    <row r="84" spans="1:16" x14ac:dyDescent="0.2">
      <c r="A84" s="3"/>
      <c r="B84" s="9"/>
      <c r="C84" s="130"/>
      <c r="D84" s="268"/>
      <c r="E84" s="53"/>
      <c r="F84" s="61"/>
      <c r="G84" s="54"/>
      <c r="H84" s="59"/>
      <c r="I84" s="54"/>
      <c r="J84" s="60"/>
      <c r="K84" s="60"/>
      <c r="L84" s="78"/>
      <c r="M84" s="60"/>
      <c r="N84" s="79"/>
      <c r="O84" s="84"/>
      <c r="P84" s="17"/>
    </row>
    <row r="85" spans="1:16" x14ac:dyDescent="0.2">
      <c r="A85" s="3"/>
      <c r="B85" s="10"/>
      <c r="C85" s="243"/>
      <c r="D85" s="272"/>
      <c r="E85" s="70"/>
      <c r="F85" s="71"/>
      <c r="G85" s="64"/>
      <c r="H85" s="65"/>
      <c r="I85" s="64"/>
      <c r="J85" s="66"/>
      <c r="K85" s="66"/>
      <c r="L85" s="86"/>
      <c r="M85" s="66"/>
      <c r="N85" s="87"/>
      <c r="O85" s="400"/>
      <c r="P85" s="16"/>
    </row>
    <row r="86" spans="1:16" hidden="1" x14ac:dyDescent="0.2">
      <c r="A86" s="215">
        <v>5</v>
      </c>
      <c r="B86" s="296">
        <v>209246</v>
      </c>
      <c r="C86" s="202" t="s">
        <v>111</v>
      </c>
      <c r="D86" s="269" t="s">
        <v>76</v>
      </c>
      <c r="E86" s="258"/>
      <c r="F86" s="235">
        <v>1579817</v>
      </c>
      <c r="G86" s="236">
        <v>0</v>
      </c>
      <c r="H86" s="220">
        <v>0</v>
      </c>
      <c r="I86" s="236">
        <v>0</v>
      </c>
      <c r="J86" s="260">
        <v>0</v>
      </c>
      <c r="K86" s="260">
        <v>0</v>
      </c>
      <c r="L86" s="294">
        <f>SUM(G86:K86)</f>
        <v>0</v>
      </c>
      <c r="M86" s="297">
        <v>0</v>
      </c>
      <c r="N86" s="298">
        <f>+E86+F86+L86+M86</f>
        <v>1579817</v>
      </c>
      <c r="O86" s="257" t="s">
        <v>22</v>
      </c>
      <c r="P86" s="311" t="s">
        <v>174</v>
      </c>
    </row>
    <row r="87" spans="1:16" hidden="1" x14ac:dyDescent="0.2">
      <c r="A87" s="201"/>
      <c r="B87" s="227"/>
      <c r="C87" s="199" t="s">
        <v>112</v>
      </c>
      <c r="D87" s="267" t="s">
        <v>113</v>
      </c>
      <c r="E87" s="217"/>
      <c r="F87" s="203" t="s">
        <v>25</v>
      </c>
      <c r="G87" s="206"/>
      <c r="H87" s="208"/>
      <c r="I87" s="206"/>
      <c r="J87" s="207"/>
      <c r="K87" s="207"/>
      <c r="L87" s="299"/>
      <c r="M87" s="208"/>
      <c r="N87" s="300"/>
      <c r="O87" s="221" t="s">
        <v>165</v>
      </c>
      <c r="P87" s="17" t="s">
        <v>171</v>
      </c>
    </row>
    <row r="88" spans="1:16" hidden="1" x14ac:dyDescent="0.2">
      <c r="A88" s="201"/>
      <c r="B88" s="227"/>
      <c r="C88" s="130"/>
      <c r="D88" s="267" t="s">
        <v>114</v>
      </c>
      <c r="E88" s="217"/>
      <c r="F88" s="203"/>
      <c r="G88" s="206"/>
      <c r="H88" s="208"/>
      <c r="I88" s="206"/>
      <c r="J88" s="207"/>
      <c r="K88" s="207"/>
      <c r="L88" s="299"/>
      <c r="M88" s="207"/>
      <c r="N88" s="300"/>
      <c r="O88" s="221"/>
      <c r="P88" s="301"/>
    </row>
    <row r="89" spans="1:16" hidden="1" x14ac:dyDescent="0.2">
      <c r="A89" s="12">
        <v>5</v>
      </c>
      <c r="B89" s="12">
        <v>205063</v>
      </c>
      <c r="C89" s="200" t="s">
        <v>126</v>
      </c>
      <c r="D89" s="270" t="s">
        <v>77</v>
      </c>
      <c r="E89" s="98">
        <v>13438332</v>
      </c>
      <c r="F89" s="99">
        <v>9784294</v>
      </c>
      <c r="G89" s="236">
        <v>0</v>
      </c>
      <c r="H89" s="220">
        <v>0</v>
      </c>
      <c r="I89" s="100">
        <v>0</v>
      </c>
      <c r="J89" s="101">
        <v>0</v>
      </c>
      <c r="K89" s="101">
        <v>0</v>
      </c>
      <c r="L89" s="56">
        <f>SUM(G89:K89)</f>
        <v>0</v>
      </c>
      <c r="M89" s="57">
        <v>0</v>
      </c>
      <c r="N89" s="58">
        <f>+E89+F89+L89+M89</f>
        <v>23222626</v>
      </c>
      <c r="O89" s="257" t="s">
        <v>63</v>
      </c>
      <c r="P89" s="311" t="s">
        <v>128</v>
      </c>
    </row>
    <row r="90" spans="1:16" hidden="1" x14ac:dyDescent="0.2">
      <c r="A90" s="3"/>
      <c r="B90" s="3"/>
      <c r="C90" s="219" t="s">
        <v>172</v>
      </c>
      <c r="D90" s="271" t="s">
        <v>72</v>
      </c>
      <c r="E90" s="293" t="s">
        <v>25</v>
      </c>
      <c r="F90" s="218" t="s">
        <v>49</v>
      </c>
      <c r="G90" s="206"/>
      <c r="H90" s="208"/>
      <c r="I90" s="206"/>
      <c r="J90" s="207"/>
      <c r="K90" s="207"/>
      <c r="L90" s="78"/>
      <c r="M90" s="208"/>
      <c r="N90" s="79"/>
      <c r="O90" s="221" t="s">
        <v>125</v>
      </c>
      <c r="P90" s="17" t="s">
        <v>129</v>
      </c>
    </row>
    <row r="91" spans="1:16" hidden="1" x14ac:dyDescent="0.2">
      <c r="A91" s="8"/>
      <c r="B91" s="8"/>
      <c r="C91" s="370" t="s">
        <v>55</v>
      </c>
      <c r="D91" s="314"/>
      <c r="E91" s="309" t="s">
        <v>175</v>
      </c>
      <c r="F91" s="289" t="s">
        <v>176</v>
      </c>
      <c r="G91" s="291"/>
      <c r="H91" s="241"/>
      <c r="I91" s="242"/>
      <c r="J91" s="246"/>
      <c r="K91" s="246"/>
      <c r="L91" s="86"/>
      <c r="M91" s="246"/>
      <c r="N91" s="87"/>
      <c r="O91" s="313"/>
      <c r="P91" s="16"/>
    </row>
    <row r="92" spans="1:16" x14ac:dyDescent="0.2">
      <c r="A92" s="3">
        <v>3</v>
      </c>
      <c r="B92" s="3">
        <v>205083</v>
      </c>
      <c r="C92" s="219" t="s">
        <v>127</v>
      </c>
      <c r="D92" s="271" t="s">
        <v>199</v>
      </c>
      <c r="E92" s="94">
        <v>0</v>
      </c>
      <c r="F92" s="218">
        <v>0</v>
      </c>
      <c r="G92" s="206">
        <v>0</v>
      </c>
      <c r="H92" s="208">
        <v>6527180</v>
      </c>
      <c r="I92" s="206">
        <v>0</v>
      </c>
      <c r="J92" s="207">
        <v>0</v>
      </c>
      <c r="K92" s="206">
        <v>0</v>
      </c>
      <c r="L92" s="78">
        <f>SUM(G92:K92)</f>
        <v>6527180</v>
      </c>
      <c r="M92" s="207">
        <v>58485805</v>
      </c>
      <c r="N92" s="79">
        <f>L92+M92</f>
        <v>65012985</v>
      </c>
      <c r="O92" s="338" t="s">
        <v>48</v>
      </c>
      <c r="P92" s="213" t="s">
        <v>173</v>
      </c>
    </row>
    <row r="93" spans="1:16" ht="25.5" x14ac:dyDescent="0.2">
      <c r="A93" s="3"/>
      <c r="B93" s="3"/>
      <c r="C93" s="369" t="s">
        <v>198</v>
      </c>
      <c r="D93" s="389" t="s">
        <v>200</v>
      </c>
      <c r="E93" s="94"/>
      <c r="F93" s="218"/>
      <c r="G93" s="337"/>
      <c r="H93" s="341" t="s">
        <v>19</v>
      </c>
      <c r="I93" s="206"/>
      <c r="J93" s="207"/>
      <c r="K93" s="340"/>
      <c r="L93" s="78"/>
      <c r="M93" s="207" t="s">
        <v>36</v>
      </c>
      <c r="N93" s="79"/>
      <c r="O93" s="339" t="s">
        <v>201</v>
      </c>
      <c r="P93" s="17" t="s">
        <v>170</v>
      </c>
    </row>
    <row r="94" spans="1:16" ht="8.65" customHeight="1" x14ac:dyDescent="0.2">
      <c r="A94" s="3"/>
      <c r="B94" s="3"/>
      <c r="C94" s="230"/>
      <c r="D94" s="336"/>
      <c r="E94" s="94"/>
      <c r="F94" s="218"/>
      <c r="G94" s="337"/>
      <c r="H94" s="208"/>
      <c r="I94" s="206"/>
      <c r="J94" s="207"/>
      <c r="K94" s="207"/>
      <c r="L94" s="78"/>
      <c r="M94" s="207"/>
      <c r="N94" s="79"/>
      <c r="O94" s="201"/>
      <c r="P94" s="17"/>
    </row>
    <row r="95" spans="1:16" x14ac:dyDescent="0.2">
      <c r="A95" s="12">
        <v>5</v>
      </c>
      <c r="B95" s="215">
        <v>200637</v>
      </c>
      <c r="C95" s="202" t="s">
        <v>202</v>
      </c>
      <c r="D95" s="269" t="s">
        <v>203</v>
      </c>
      <c r="E95" s="104">
        <v>90967</v>
      </c>
      <c r="F95" s="235">
        <v>609033</v>
      </c>
      <c r="G95" s="236">
        <v>0</v>
      </c>
      <c r="H95" s="220">
        <v>0</v>
      </c>
      <c r="I95" s="355">
        <v>0</v>
      </c>
      <c r="J95" s="237">
        <v>0</v>
      </c>
      <c r="K95" s="237">
        <v>0</v>
      </c>
      <c r="L95" s="294">
        <f>SUM(G95:K95)</f>
        <v>0</v>
      </c>
      <c r="M95" s="260">
        <v>0</v>
      </c>
      <c r="N95" s="298">
        <v>14859999</v>
      </c>
      <c r="O95" s="234" t="s">
        <v>52</v>
      </c>
      <c r="P95" s="356" t="s">
        <v>244</v>
      </c>
    </row>
    <row r="96" spans="1:16" x14ac:dyDescent="0.2">
      <c r="A96" s="3"/>
      <c r="B96" s="3"/>
      <c r="C96" s="120"/>
      <c r="D96" s="267" t="s">
        <v>204</v>
      </c>
      <c r="E96" s="217" t="s">
        <v>19</v>
      </c>
      <c r="F96" s="203" t="s">
        <v>177</v>
      </c>
      <c r="H96" s="92"/>
      <c r="I96" s="62"/>
      <c r="J96" s="95"/>
      <c r="K96" s="95"/>
      <c r="L96" s="124"/>
      <c r="M96" s="60"/>
      <c r="N96" s="127"/>
      <c r="O96" s="84" t="s">
        <v>22</v>
      </c>
      <c r="P96" s="17" t="s">
        <v>149</v>
      </c>
    </row>
    <row r="97" spans="1:16" x14ac:dyDescent="0.2">
      <c r="A97" s="3"/>
      <c r="B97" s="3"/>
      <c r="C97" s="199" t="s">
        <v>152</v>
      </c>
      <c r="D97" s="267" t="s">
        <v>205</v>
      </c>
      <c r="E97" s="53"/>
      <c r="F97" s="125"/>
      <c r="G97" s="72"/>
      <c r="H97" s="92"/>
      <c r="I97" s="62"/>
      <c r="J97" s="91"/>
      <c r="K97" s="91"/>
      <c r="L97" s="124"/>
      <c r="M97" s="60"/>
      <c r="N97" s="127"/>
      <c r="O97" s="84" t="s">
        <v>193</v>
      </c>
      <c r="P97" s="17"/>
    </row>
    <row r="98" spans="1:16" x14ac:dyDescent="0.2">
      <c r="A98" s="3"/>
      <c r="B98" s="3"/>
      <c r="C98" s="199" t="s">
        <v>151</v>
      </c>
      <c r="D98" s="267" t="s">
        <v>206</v>
      </c>
      <c r="E98" s="53"/>
      <c r="F98" s="125"/>
      <c r="G98" s="206"/>
      <c r="H98" s="208"/>
      <c r="I98" s="379"/>
      <c r="J98" s="222"/>
      <c r="K98" s="222"/>
      <c r="L98" s="223"/>
      <c r="M98" s="207"/>
      <c r="N98" s="224"/>
      <c r="O98" s="84"/>
      <c r="P98" s="17"/>
    </row>
    <row r="99" spans="1:16" x14ac:dyDescent="0.2">
      <c r="A99" s="3"/>
      <c r="B99" s="3"/>
      <c r="C99" s="120"/>
      <c r="D99" s="267" t="s">
        <v>207</v>
      </c>
      <c r="E99" s="53"/>
      <c r="F99" s="125"/>
      <c r="G99" s="206"/>
      <c r="H99" s="208"/>
      <c r="I99" s="379"/>
      <c r="J99" s="95"/>
      <c r="K99" s="95"/>
      <c r="L99" s="124"/>
      <c r="M99" s="60"/>
      <c r="N99" s="127"/>
      <c r="O99" s="84"/>
      <c r="P99" s="17"/>
    </row>
    <row r="100" spans="1:16" x14ac:dyDescent="0.2">
      <c r="A100" s="215">
        <v>4</v>
      </c>
      <c r="B100" s="296">
        <v>205028</v>
      </c>
      <c r="C100" s="202" t="s">
        <v>130</v>
      </c>
      <c r="D100" s="269" t="s">
        <v>140</v>
      </c>
      <c r="E100" s="258">
        <v>1048073</v>
      </c>
      <c r="F100" s="235">
        <v>13411926</v>
      </c>
      <c r="G100" s="259">
        <v>0</v>
      </c>
      <c r="H100" s="220">
        <v>0</v>
      </c>
      <c r="I100" s="259">
        <v>0</v>
      </c>
      <c r="J100" s="260">
        <v>0</v>
      </c>
      <c r="K100" s="260">
        <v>0</v>
      </c>
      <c r="L100" s="294">
        <f>SUM(G100:K100)</f>
        <v>0</v>
      </c>
      <c r="M100" s="297">
        <v>400000</v>
      </c>
      <c r="N100" s="298">
        <f>+E100+F100+L100+M100</f>
        <v>14859999</v>
      </c>
      <c r="O100" s="215" t="s">
        <v>22</v>
      </c>
      <c r="P100" s="213" t="s">
        <v>237</v>
      </c>
    </row>
    <row r="101" spans="1:16" x14ac:dyDescent="0.2">
      <c r="A101" s="201"/>
      <c r="B101" s="227"/>
      <c r="C101" s="348"/>
      <c r="D101" s="267" t="s">
        <v>141</v>
      </c>
      <c r="E101" s="217" t="s">
        <v>139</v>
      </c>
      <c r="F101" s="203" t="s">
        <v>25</v>
      </c>
      <c r="G101" s="208"/>
      <c r="H101" s="208"/>
      <c r="I101" s="189"/>
      <c r="J101" s="207"/>
      <c r="K101" s="207"/>
      <c r="L101" s="68"/>
      <c r="M101" s="207" t="s">
        <v>28</v>
      </c>
      <c r="N101" s="69"/>
      <c r="O101" s="201" t="s">
        <v>52</v>
      </c>
      <c r="P101" s="17" t="s">
        <v>129</v>
      </c>
    </row>
    <row r="102" spans="1:16" ht="12" customHeight="1" x14ac:dyDescent="0.2">
      <c r="A102" s="201"/>
      <c r="B102" s="227"/>
      <c r="C102" s="199"/>
      <c r="D102" s="267" t="s">
        <v>142</v>
      </c>
      <c r="E102" s="217"/>
      <c r="F102" s="203"/>
      <c r="G102" s="206"/>
      <c r="H102" s="208"/>
      <c r="I102" s="206"/>
      <c r="J102" s="207"/>
      <c r="K102" s="207"/>
      <c r="L102" s="68"/>
      <c r="M102" s="207"/>
      <c r="N102" s="69"/>
      <c r="O102" s="201" t="s">
        <v>193</v>
      </c>
      <c r="P102" s="301"/>
    </row>
    <row r="103" spans="1:16" ht="24.4" hidden="1" customHeight="1" x14ac:dyDescent="0.2">
      <c r="A103" s="256"/>
      <c r="B103" s="312"/>
      <c r="C103" s="319"/>
      <c r="D103" s="267"/>
      <c r="E103" s="245"/>
      <c r="F103" s="225"/>
      <c r="G103" s="242"/>
      <c r="H103" s="241"/>
      <c r="I103" s="242"/>
      <c r="J103" s="246"/>
      <c r="K103" s="246"/>
      <c r="L103" s="351"/>
      <c r="M103" s="246"/>
      <c r="N103" s="352"/>
      <c r="O103" s="256"/>
      <c r="P103" s="353"/>
    </row>
    <row r="104" spans="1:16" ht="12.75" customHeight="1" x14ac:dyDescent="0.2">
      <c r="A104" s="215" t="s">
        <v>53</v>
      </c>
      <c r="B104" s="11">
        <v>240613</v>
      </c>
      <c r="C104" s="7" t="s">
        <v>29</v>
      </c>
      <c r="D104" s="269" t="s">
        <v>78</v>
      </c>
      <c r="E104" s="104">
        <v>822102</v>
      </c>
      <c r="F104" s="105">
        <v>4022398</v>
      </c>
      <c r="G104" s="55">
        <v>16519798</v>
      </c>
      <c r="H104" s="355">
        <v>0</v>
      </c>
      <c r="I104" s="233">
        <v>519000</v>
      </c>
      <c r="J104" s="233">
        <v>0</v>
      </c>
      <c r="K104" s="355">
        <v>0</v>
      </c>
      <c r="L104" s="294">
        <f>SUM(G104:K104)</f>
        <v>17038798</v>
      </c>
      <c r="M104" s="297">
        <v>0</v>
      </c>
      <c r="N104" s="298">
        <f>+E104+F104+L104+M104</f>
        <v>21883298</v>
      </c>
      <c r="O104" s="257" t="s">
        <v>24</v>
      </c>
      <c r="P104" s="15" t="s">
        <v>242</v>
      </c>
    </row>
    <row r="105" spans="1:16" ht="12.75" customHeight="1" x14ac:dyDescent="0.2">
      <c r="A105" s="3"/>
      <c r="B105" s="9"/>
      <c r="C105" s="199"/>
      <c r="D105" s="267" t="s">
        <v>79</v>
      </c>
      <c r="E105" s="217" t="s">
        <v>210</v>
      </c>
      <c r="F105" s="203" t="s">
        <v>61</v>
      </c>
      <c r="G105" s="208" t="s">
        <v>36</v>
      </c>
      <c r="H105" s="206"/>
      <c r="I105" s="208" t="s">
        <v>28</v>
      </c>
      <c r="J105" s="208"/>
      <c r="K105" s="206"/>
      <c r="L105" s="299"/>
      <c r="M105" s="208"/>
      <c r="N105" s="300"/>
      <c r="O105" s="315" t="s">
        <v>22</v>
      </c>
      <c r="P105" s="148" t="s">
        <v>44</v>
      </c>
    </row>
    <row r="106" spans="1:16" ht="12.75" customHeight="1" x14ac:dyDescent="0.2">
      <c r="A106" s="25"/>
      <c r="B106" s="9"/>
      <c r="C106" s="199"/>
      <c r="D106" s="267" t="s">
        <v>208</v>
      </c>
      <c r="E106" s="217"/>
      <c r="F106" s="203"/>
      <c r="G106" s="208"/>
      <c r="H106" s="206"/>
      <c r="I106" s="208"/>
      <c r="J106" s="208"/>
      <c r="K106" s="206"/>
      <c r="L106" s="299"/>
      <c r="M106" s="207"/>
      <c r="N106" s="300"/>
      <c r="O106" s="315"/>
      <c r="P106" s="148"/>
    </row>
    <row r="107" spans="1:16" ht="12.75" customHeight="1" x14ac:dyDescent="0.2">
      <c r="A107" s="25"/>
      <c r="B107" s="9"/>
      <c r="C107" s="199"/>
      <c r="D107" s="267" t="s">
        <v>209</v>
      </c>
      <c r="E107" s="53"/>
      <c r="F107" s="61"/>
      <c r="G107" s="59"/>
      <c r="H107" s="54"/>
      <c r="I107" s="65"/>
      <c r="J107" s="65"/>
      <c r="K107" s="54"/>
      <c r="L107" s="78"/>
      <c r="M107" s="207"/>
      <c r="N107" s="79"/>
      <c r="O107" s="315" t="s">
        <v>136</v>
      </c>
      <c r="P107" s="148"/>
    </row>
    <row r="108" spans="1:16" ht="12.75" customHeight="1" x14ac:dyDescent="0.2">
      <c r="A108" s="390" t="s">
        <v>211</v>
      </c>
      <c r="B108" s="11">
        <v>204072</v>
      </c>
      <c r="C108" s="229" t="s">
        <v>144</v>
      </c>
      <c r="D108" s="269" t="s">
        <v>212</v>
      </c>
      <c r="E108" s="258">
        <v>9237336</v>
      </c>
      <c r="F108" s="235">
        <v>554659</v>
      </c>
      <c r="G108" s="259">
        <v>0</v>
      </c>
      <c r="H108" s="236">
        <v>3714078</v>
      </c>
      <c r="I108" s="220">
        <v>0</v>
      </c>
      <c r="J108" s="220">
        <v>28474599</v>
      </c>
      <c r="K108" s="236">
        <v>0</v>
      </c>
      <c r="L108" s="294">
        <f>SUM(G108:K108)</f>
        <v>32188677</v>
      </c>
      <c r="M108" s="297">
        <v>544000</v>
      </c>
      <c r="N108" s="298">
        <f>+E108+F108+L108+M108</f>
        <v>42524672</v>
      </c>
      <c r="O108" s="257" t="s">
        <v>24</v>
      </c>
      <c r="P108" s="15" t="s">
        <v>242</v>
      </c>
    </row>
    <row r="109" spans="1:16" ht="12.75" customHeight="1" x14ac:dyDescent="0.2">
      <c r="A109" s="25"/>
      <c r="B109" s="9"/>
      <c r="C109" s="209"/>
      <c r="D109" s="267" t="s">
        <v>213</v>
      </c>
      <c r="E109" s="217" t="s">
        <v>25</v>
      </c>
      <c r="F109" s="203" t="s">
        <v>20</v>
      </c>
      <c r="G109" s="189"/>
      <c r="H109" s="206" t="s">
        <v>19</v>
      </c>
      <c r="I109" s="208"/>
      <c r="J109" s="208" t="s">
        <v>36</v>
      </c>
      <c r="K109" s="206"/>
      <c r="L109" s="299"/>
      <c r="M109" s="207" t="s">
        <v>28</v>
      </c>
      <c r="N109" s="300"/>
      <c r="O109" s="315" t="s">
        <v>22</v>
      </c>
      <c r="P109" s="148" t="s">
        <v>44</v>
      </c>
    </row>
    <row r="110" spans="1:16" ht="12.75" customHeight="1" x14ac:dyDescent="0.2">
      <c r="A110" s="25"/>
      <c r="B110" s="9"/>
      <c r="C110" s="209"/>
      <c r="D110" s="267" t="s">
        <v>214</v>
      </c>
      <c r="E110" s="217" t="s">
        <v>197</v>
      </c>
      <c r="F110" s="61"/>
      <c r="G110" s="51"/>
      <c r="H110" s="54"/>
      <c r="I110" s="59"/>
      <c r="J110" s="59"/>
      <c r="K110" s="54"/>
      <c r="L110" s="78"/>
      <c r="M110" s="60"/>
      <c r="N110" s="79"/>
      <c r="O110" s="83"/>
      <c r="P110" s="148"/>
    </row>
    <row r="111" spans="1:16" ht="12.75" customHeight="1" x14ac:dyDescent="0.2">
      <c r="A111" s="232"/>
      <c r="B111" s="10"/>
      <c r="C111" s="316"/>
      <c r="D111" s="274" t="s">
        <v>75</v>
      </c>
      <c r="E111" s="70"/>
      <c r="F111" s="71"/>
      <c r="G111" s="63"/>
      <c r="H111" s="64"/>
      <c r="I111" s="65"/>
      <c r="J111" s="65"/>
      <c r="K111" s="64"/>
      <c r="L111" s="86"/>
      <c r="M111" s="66"/>
      <c r="N111" s="87"/>
      <c r="O111" s="97"/>
      <c r="P111" s="156"/>
    </row>
    <row r="112" spans="1:16" ht="12.75" customHeight="1" x14ac:dyDescent="0.2">
      <c r="A112" s="227" t="s">
        <v>21</v>
      </c>
      <c r="B112" s="9">
        <v>206759</v>
      </c>
      <c r="C112" s="139" t="s">
        <v>37</v>
      </c>
      <c r="D112" s="267" t="s">
        <v>80</v>
      </c>
      <c r="E112" s="53">
        <v>5426932</v>
      </c>
      <c r="F112" s="61">
        <v>1464400</v>
      </c>
      <c r="G112" s="51">
        <v>750000</v>
      </c>
      <c r="H112" s="52">
        <v>750000</v>
      </c>
      <c r="I112" s="77">
        <v>750000</v>
      </c>
      <c r="J112" s="93">
        <v>750000</v>
      </c>
      <c r="K112" s="222">
        <v>750000</v>
      </c>
      <c r="L112" s="49">
        <f>SUM(G112:K112)</f>
        <v>3750000</v>
      </c>
      <c r="M112" s="46">
        <v>0</v>
      </c>
      <c r="N112" s="50">
        <f>+E112+F112+L112+M112</f>
        <v>10641332</v>
      </c>
      <c r="O112" s="115" t="s">
        <v>22</v>
      </c>
      <c r="P112" s="133" t="s">
        <v>244</v>
      </c>
    </row>
    <row r="113" spans="1:16" ht="12.75" customHeight="1" x14ac:dyDescent="0.2">
      <c r="A113" s="9"/>
      <c r="B113" s="9"/>
      <c r="C113" s="209"/>
      <c r="D113" s="267" t="s">
        <v>81</v>
      </c>
      <c r="E113" s="217" t="s">
        <v>18</v>
      </c>
      <c r="F113" s="203" t="s">
        <v>18</v>
      </c>
      <c r="G113" s="112" t="s">
        <v>18</v>
      </c>
      <c r="H113" s="59" t="s">
        <v>18</v>
      </c>
      <c r="I113" s="189" t="s">
        <v>18</v>
      </c>
      <c r="J113" s="207" t="s">
        <v>18</v>
      </c>
      <c r="K113" s="207" t="s">
        <v>18</v>
      </c>
      <c r="L113" s="78"/>
      <c r="M113" s="60"/>
      <c r="N113" s="79"/>
      <c r="O113" s="115"/>
      <c r="P113" s="17" t="s">
        <v>149</v>
      </c>
    </row>
    <row r="114" spans="1:16" ht="12.75" customHeight="1" x14ac:dyDescent="0.2">
      <c r="A114" s="9"/>
      <c r="B114" s="9"/>
      <c r="C114" s="209"/>
      <c r="D114" s="267" t="s">
        <v>71</v>
      </c>
      <c r="E114" s="217" t="s">
        <v>215</v>
      </c>
      <c r="F114" s="203"/>
      <c r="G114" s="112"/>
      <c r="H114" s="59"/>
      <c r="I114" s="112"/>
      <c r="J114" s="60"/>
      <c r="K114" s="60"/>
      <c r="L114" s="78"/>
      <c r="M114" s="60"/>
      <c r="N114" s="79"/>
      <c r="O114" s="115"/>
      <c r="P114" s="148"/>
    </row>
    <row r="115" spans="1:16" x14ac:dyDescent="0.2">
      <c r="A115" s="3">
        <v>2</v>
      </c>
      <c r="B115" s="423">
        <v>204053</v>
      </c>
      <c r="C115" s="424" t="s">
        <v>3</v>
      </c>
      <c r="D115" s="425" t="s">
        <v>82</v>
      </c>
      <c r="E115" s="426">
        <v>11370288</v>
      </c>
      <c r="F115" s="427">
        <v>37998483</v>
      </c>
      <c r="G115" s="428">
        <v>22776619</v>
      </c>
      <c r="H115" s="429">
        <v>31720000</v>
      </c>
      <c r="I115" s="430">
        <v>0</v>
      </c>
      <c r="J115" s="430">
        <v>1050000</v>
      </c>
      <c r="K115" s="430">
        <v>0</v>
      </c>
      <c r="L115" s="431">
        <f>SUM(G115:K115)</f>
        <v>55546619</v>
      </c>
      <c r="M115" s="432">
        <v>0</v>
      </c>
      <c r="N115" s="433">
        <f>+E115+F115+L115+M115</f>
        <v>104915390</v>
      </c>
      <c r="O115" s="434" t="s">
        <v>137</v>
      </c>
      <c r="P115" s="435" t="s">
        <v>237</v>
      </c>
    </row>
    <row r="116" spans="1:16" x14ac:dyDescent="0.2">
      <c r="A116" s="3"/>
      <c r="B116" s="9"/>
      <c r="C116" s="199"/>
      <c r="D116" s="267" t="s">
        <v>83</v>
      </c>
      <c r="E116" s="53" t="s">
        <v>25</v>
      </c>
      <c r="F116" s="61" t="s">
        <v>25</v>
      </c>
      <c r="G116" s="189" t="s">
        <v>36</v>
      </c>
      <c r="H116" s="208" t="s">
        <v>36</v>
      </c>
      <c r="I116" s="207"/>
      <c r="J116" s="207" t="s">
        <v>28</v>
      </c>
      <c r="K116" s="207"/>
      <c r="L116" s="68"/>
      <c r="M116" s="208"/>
      <c r="N116" s="69"/>
      <c r="O116" s="221" t="s">
        <v>135</v>
      </c>
      <c r="P116" s="17" t="s">
        <v>129</v>
      </c>
    </row>
    <row r="117" spans="1:16" x14ac:dyDescent="0.2">
      <c r="A117" s="3"/>
      <c r="B117" s="9"/>
      <c r="C117" s="199"/>
      <c r="D117" s="267" t="s">
        <v>75</v>
      </c>
      <c r="E117" s="217" t="s">
        <v>197</v>
      </c>
      <c r="F117" s="203" t="s">
        <v>36</v>
      </c>
      <c r="G117" s="189"/>
      <c r="H117" s="76"/>
      <c r="I117" s="112"/>
      <c r="J117" s="96"/>
      <c r="K117" s="96"/>
      <c r="L117" s="68"/>
      <c r="M117" s="96"/>
      <c r="N117" s="69"/>
      <c r="O117" s="85"/>
      <c r="P117" s="17"/>
    </row>
    <row r="118" spans="1:16" x14ac:dyDescent="0.2">
      <c r="A118" s="3"/>
      <c r="B118" s="9"/>
      <c r="C118" s="120"/>
      <c r="D118" s="267"/>
      <c r="E118" s="53"/>
      <c r="F118" s="61"/>
      <c r="G118" s="54"/>
      <c r="H118" s="76"/>
      <c r="I118" s="73"/>
      <c r="J118" s="96"/>
      <c r="K118" s="96"/>
      <c r="L118" s="68"/>
      <c r="M118" s="96"/>
      <c r="N118" s="69"/>
      <c r="O118" s="85"/>
      <c r="P118" s="17"/>
    </row>
    <row r="119" spans="1:16" x14ac:dyDescent="0.2">
      <c r="A119" s="215" t="s">
        <v>54</v>
      </c>
      <c r="B119" s="296">
        <v>205818</v>
      </c>
      <c r="C119" s="229" t="s">
        <v>103</v>
      </c>
      <c r="D119" s="269" t="s">
        <v>84</v>
      </c>
      <c r="E119" s="258">
        <v>502082</v>
      </c>
      <c r="F119" s="235">
        <v>318086</v>
      </c>
      <c r="G119" s="236">
        <v>150000</v>
      </c>
      <c r="H119" s="220">
        <v>150000</v>
      </c>
      <c r="I119" s="236">
        <v>150000</v>
      </c>
      <c r="J119" s="260">
        <v>150000</v>
      </c>
      <c r="K119" s="260">
        <v>150000</v>
      </c>
      <c r="L119" s="294">
        <f>SUM(G119:K119)</f>
        <v>750000</v>
      </c>
      <c r="M119" s="297">
        <v>0</v>
      </c>
      <c r="N119" s="298">
        <f>+E119+F119+L119+M119</f>
        <v>1570168</v>
      </c>
      <c r="O119" s="257" t="s">
        <v>26</v>
      </c>
      <c r="P119" s="228" t="s">
        <v>247</v>
      </c>
    </row>
    <row r="120" spans="1:16" x14ac:dyDescent="0.2">
      <c r="A120" s="201"/>
      <c r="B120" s="227"/>
      <c r="C120" s="209"/>
      <c r="D120" s="267" t="s">
        <v>85</v>
      </c>
      <c r="E120" s="217" t="s">
        <v>18</v>
      </c>
      <c r="F120" s="203" t="s">
        <v>18</v>
      </c>
      <c r="G120" s="206" t="s">
        <v>18</v>
      </c>
      <c r="H120" s="208" t="s">
        <v>18</v>
      </c>
      <c r="I120" s="206" t="s">
        <v>18</v>
      </c>
      <c r="J120" s="207" t="s">
        <v>18</v>
      </c>
      <c r="K120" s="207" t="s">
        <v>18</v>
      </c>
      <c r="L120" s="299"/>
      <c r="M120" s="208"/>
      <c r="N120" s="300"/>
      <c r="O120" s="221" t="s">
        <v>27</v>
      </c>
      <c r="P120" s="17" t="s">
        <v>216</v>
      </c>
    </row>
    <row r="121" spans="1:16" x14ac:dyDescent="0.2">
      <c r="A121" s="201"/>
      <c r="B121" s="227"/>
      <c r="C121" s="199"/>
      <c r="D121" s="267" t="s">
        <v>71</v>
      </c>
      <c r="E121" s="217"/>
      <c r="F121" s="203"/>
      <c r="G121" s="206"/>
      <c r="H121" s="208"/>
      <c r="I121" s="206"/>
      <c r="J121" s="207"/>
      <c r="K121" s="207"/>
      <c r="L121" s="299"/>
      <c r="M121" s="208"/>
      <c r="N121" s="300"/>
      <c r="O121" s="221"/>
      <c r="P121" s="301"/>
    </row>
    <row r="122" spans="1:16" x14ac:dyDescent="0.2">
      <c r="A122" s="215" t="s">
        <v>54</v>
      </c>
      <c r="B122" s="11">
        <v>200615</v>
      </c>
      <c r="C122" s="229" t="s">
        <v>56</v>
      </c>
      <c r="D122" s="269" t="s">
        <v>84</v>
      </c>
      <c r="E122" s="104">
        <v>0</v>
      </c>
      <c r="F122" s="105">
        <v>250000</v>
      </c>
      <c r="G122" s="100">
        <v>0</v>
      </c>
      <c r="H122" s="88">
        <v>13000000</v>
      </c>
      <c r="I122" s="100">
        <v>0</v>
      </c>
      <c r="J122" s="108"/>
      <c r="K122" s="108">
        <v>0</v>
      </c>
      <c r="L122" s="56">
        <f>SUM(G122:K122)</f>
        <v>13000000</v>
      </c>
      <c r="M122" s="57">
        <v>0</v>
      </c>
      <c r="N122" s="58">
        <f>+E122+F122+L122+M122</f>
        <v>13250000</v>
      </c>
      <c r="O122" s="102" t="s">
        <v>26</v>
      </c>
      <c r="P122" s="228" t="s">
        <v>247</v>
      </c>
    </row>
    <row r="123" spans="1:16" x14ac:dyDescent="0.2">
      <c r="A123" s="3"/>
      <c r="B123" s="9"/>
      <c r="C123" s="209"/>
      <c r="D123" s="267" t="s">
        <v>85</v>
      </c>
      <c r="E123" s="53"/>
      <c r="F123" s="203" t="s">
        <v>19</v>
      </c>
      <c r="G123" s="206"/>
      <c r="H123" s="208" t="s">
        <v>18</v>
      </c>
      <c r="I123" s="206"/>
      <c r="J123" s="207"/>
      <c r="K123" s="207"/>
      <c r="L123" s="78"/>
      <c r="M123" s="208"/>
      <c r="N123" s="79"/>
      <c r="O123" s="84" t="s">
        <v>27</v>
      </c>
      <c r="P123" s="17" t="s">
        <v>216</v>
      </c>
    </row>
    <row r="124" spans="1:16" x14ac:dyDescent="0.2">
      <c r="A124" s="3"/>
      <c r="B124" s="436"/>
      <c r="C124" s="437"/>
      <c r="D124" s="438" t="s">
        <v>71</v>
      </c>
      <c r="E124" s="439"/>
      <c r="F124" s="440"/>
      <c r="G124" s="441"/>
      <c r="H124" s="442"/>
      <c r="I124" s="443"/>
      <c r="J124" s="444"/>
      <c r="K124" s="444"/>
      <c r="L124" s="445"/>
      <c r="M124" s="446"/>
      <c r="N124" s="447"/>
      <c r="O124" s="448"/>
      <c r="P124" s="449"/>
    </row>
    <row r="125" spans="1:16" x14ac:dyDescent="0.2">
      <c r="A125" s="3"/>
      <c r="B125" s="227" t="s">
        <v>245</v>
      </c>
      <c r="C125" s="199" t="s">
        <v>249</v>
      </c>
      <c r="D125" s="267" t="s">
        <v>250</v>
      </c>
      <c r="E125" s="455">
        <v>0</v>
      </c>
      <c r="F125" s="458">
        <v>0</v>
      </c>
      <c r="G125" s="461">
        <v>0</v>
      </c>
      <c r="H125" s="51">
        <v>0</v>
      </c>
      <c r="I125" s="464">
        <v>0</v>
      </c>
      <c r="J125" s="452">
        <v>0</v>
      </c>
      <c r="K125" s="450">
        <v>0</v>
      </c>
      <c r="L125" s="51">
        <v>0</v>
      </c>
      <c r="M125" s="189">
        <v>8500000</v>
      </c>
      <c r="N125" s="54">
        <v>8500000</v>
      </c>
      <c r="O125" s="221" t="s">
        <v>110</v>
      </c>
      <c r="P125" s="17" t="s">
        <v>245</v>
      </c>
    </row>
    <row r="126" spans="1:16" x14ac:dyDescent="0.2">
      <c r="A126" s="3"/>
      <c r="B126" s="9"/>
      <c r="C126" s="199"/>
      <c r="D126" s="267" t="s">
        <v>251</v>
      </c>
      <c r="E126" s="456"/>
      <c r="F126" s="459"/>
      <c r="G126" s="462"/>
      <c r="H126" s="51"/>
      <c r="I126" s="465"/>
      <c r="J126" s="453"/>
      <c r="K126" s="406"/>
      <c r="L126" s="51"/>
      <c r="M126" s="189"/>
      <c r="N126" s="54"/>
      <c r="O126" s="221" t="s">
        <v>26</v>
      </c>
      <c r="P126" s="17"/>
    </row>
    <row r="127" spans="1:16" x14ac:dyDescent="0.2">
      <c r="A127" s="3"/>
      <c r="B127" s="9"/>
      <c r="C127" s="199"/>
      <c r="D127" s="267"/>
      <c r="E127" s="456"/>
      <c r="F127" s="459"/>
      <c r="G127" s="462"/>
      <c r="H127" s="51"/>
      <c r="I127" s="465"/>
      <c r="J127" s="453"/>
      <c r="K127" s="406"/>
      <c r="L127" s="51"/>
      <c r="M127" s="189"/>
      <c r="N127" s="54"/>
      <c r="O127" s="221" t="s">
        <v>27</v>
      </c>
      <c r="P127" s="17"/>
    </row>
    <row r="128" spans="1:16" x14ac:dyDescent="0.2">
      <c r="A128" s="3"/>
      <c r="B128" s="9"/>
      <c r="C128" s="199"/>
      <c r="D128" s="267"/>
      <c r="E128" s="456"/>
      <c r="F128" s="459"/>
      <c r="G128" s="462"/>
      <c r="H128" s="51"/>
      <c r="I128" s="465"/>
      <c r="J128" s="453"/>
      <c r="K128" s="406"/>
      <c r="L128" s="51"/>
      <c r="M128" s="189"/>
      <c r="N128" s="54"/>
      <c r="O128" s="221" t="s">
        <v>22</v>
      </c>
      <c r="P128" s="17"/>
    </row>
    <row r="129" spans="1:16" ht="13.5" thickBot="1" x14ac:dyDescent="0.25">
      <c r="A129" s="3"/>
      <c r="B129" s="9"/>
      <c r="C129" s="199"/>
      <c r="D129" s="267"/>
      <c r="E129" s="457"/>
      <c r="F129" s="460"/>
      <c r="G129" s="463"/>
      <c r="H129" s="51"/>
      <c r="I129" s="466"/>
      <c r="J129" s="454"/>
      <c r="K129" s="451"/>
      <c r="L129" s="51"/>
      <c r="M129" s="189"/>
      <c r="N129" s="54"/>
      <c r="O129" s="84"/>
      <c r="P129" s="17"/>
    </row>
    <row r="130" spans="1:16" ht="13.5" thickBot="1" x14ac:dyDescent="0.25">
      <c r="A130" s="140"/>
      <c r="B130" s="141"/>
      <c r="C130" s="210"/>
      <c r="D130" s="273"/>
      <c r="E130" s="265"/>
      <c r="F130" s="265"/>
      <c r="G130" s="349"/>
      <c r="H130" s="349"/>
      <c r="I130" s="349"/>
      <c r="J130" s="349"/>
      <c r="K130" s="349"/>
      <c r="L130" s="265"/>
      <c r="M130" s="265"/>
      <c r="N130" s="265"/>
      <c r="O130" s="142"/>
      <c r="P130" s="143"/>
    </row>
    <row r="131" spans="1:16" ht="13.5" thickBot="1" x14ac:dyDescent="0.25">
      <c r="A131" s="171"/>
      <c r="B131" s="171"/>
      <c r="C131" s="172" t="s">
        <v>39</v>
      </c>
      <c r="D131" s="266"/>
      <c r="E131" s="173"/>
      <c r="F131" s="174"/>
      <c r="G131" s="175"/>
      <c r="H131" s="176"/>
      <c r="I131" s="177"/>
      <c r="J131" s="178"/>
      <c r="K131" s="178"/>
      <c r="L131" s="179"/>
      <c r="M131" s="180"/>
      <c r="N131" s="181"/>
      <c r="O131" s="182"/>
      <c r="P131" s="183"/>
    </row>
    <row r="132" spans="1:16" x14ac:dyDescent="0.2">
      <c r="A132" s="12" t="s">
        <v>40</v>
      </c>
      <c r="B132" s="11">
        <v>404683</v>
      </c>
      <c r="C132" s="138" t="s">
        <v>41</v>
      </c>
      <c r="D132" s="269" t="s">
        <v>86</v>
      </c>
      <c r="E132" s="149">
        <v>58486172</v>
      </c>
      <c r="F132" s="150">
        <v>4537799</v>
      </c>
      <c r="G132" s="116">
        <v>4000000</v>
      </c>
      <c r="H132" s="113">
        <v>4000000</v>
      </c>
      <c r="I132" s="110">
        <v>4000000</v>
      </c>
      <c r="J132" s="137">
        <v>4000000</v>
      </c>
      <c r="K132" s="260">
        <v>4000000</v>
      </c>
      <c r="L132" s="49">
        <f>SUM(G132:K132)</f>
        <v>20000000</v>
      </c>
      <c r="M132" s="57">
        <v>0</v>
      </c>
      <c r="N132" s="58">
        <f>+E132+F132+L132+M132</f>
        <v>83023971</v>
      </c>
      <c r="O132" s="109" t="s">
        <v>22</v>
      </c>
      <c r="P132" s="151" t="s">
        <v>252</v>
      </c>
    </row>
    <row r="133" spans="1:16" x14ac:dyDescent="0.2">
      <c r="A133" s="3"/>
      <c r="B133" s="9"/>
      <c r="C133" s="24"/>
      <c r="D133" s="267" t="s">
        <v>87</v>
      </c>
      <c r="E133" s="144" t="s">
        <v>18</v>
      </c>
      <c r="F133" s="145" t="s">
        <v>18</v>
      </c>
      <c r="G133" s="112" t="s">
        <v>18</v>
      </c>
      <c r="H133" s="76" t="s">
        <v>18</v>
      </c>
      <c r="I133" s="112" t="s">
        <v>18</v>
      </c>
      <c r="J133" s="96" t="s">
        <v>18</v>
      </c>
      <c r="K133" s="207" t="s">
        <v>18</v>
      </c>
      <c r="L133" s="147"/>
      <c r="M133" s="96"/>
      <c r="N133" s="89"/>
      <c r="O133" s="115"/>
      <c r="P133" s="134" t="s">
        <v>57</v>
      </c>
    </row>
    <row r="134" spans="1:16" x14ac:dyDescent="0.2">
      <c r="A134" s="8"/>
      <c r="B134" s="10"/>
      <c r="C134" s="317"/>
      <c r="D134" s="274"/>
      <c r="E134" s="136"/>
      <c r="F134" s="123"/>
      <c r="G134" s="107"/>
      <c r="H134" s="67"/>
      <c r="I134" s="80"/>
      <c r="J134" s="121"/>
      <c r="K134" s="121"/>
      <c r="L134" s="122"/>
      <c r="M134" s="66"/>
      <c r="N134" s="128"/>
      <c r="O134" s="103"/>
      <c r="P134" s="16"/>
    </row>
    <row r="135" spans="1:16" x14ac:dyDescent="0.2">
      <c r="A135" s="3">
        <v>5</v>
      </c>
      <c r="B135" s="9">
        <v>406715</v>
      </c>
      <c r="C135" s="199" t="s">
        <v>131</v>
      </c>
      <c r="D135" s="269" t="s">
        <v>86</v>
      </c>
      <c r="E135" s="217">
        <v>17925369</v>
      </c>
      <c r="F135" s="203">
        <v>6679949</v>
      </c>
      <c r="G135" s="189">
        <v>5000000</v>
      </c>
      <c r="H135" s="208">
        <v>5000000</v>
      </c>
      <c r="I135" s="318">
        <v>5000000</v>
      </c>
      <c r="J135" s="207">
        <v>5000000</v>
      </c>
      <c r="K135" s="207">
        <v>5000000</v>
      </c>
      <c r="L135" s="223">
        <f>SUM(G135:K135)</f>
        <v>25000000</v>
      </c>
      <c r="M135" s="60">
        <v>0</v>
      </c>
      <c r="N135" s="58">
        <f>+E135+F135+L135+M135</f>
        <v>49605318</v>
      </c>
      <c r="O135" s="221" t="s">
        <v>125</v>
      </c>
      <c r="P135" s="151" t="s">
        <v>252</v>
      </c>
    </row>
    <row r="136" spans="1:16" x14ac:dyDescent="0.2">
      <c r="A136" s="8"/>
      <c r="B136" s="10"/>
      <c r="C136" s="319"/>
      <c r="D136" s="267" t="s">
        <v>87</v>
      </c>
      <c r="E136" s="136" t="s">
        <v>18</v>
      </c>
      <c r="F136" s="123" t="s">
        <v>18</v>
      </c>
      <c r="G136" s="107" t="s">
        <v>18</v>
      </c>
      <c r="H136" s="107" t="s">
        <v>18</v>
      </c>
      <c r="I136" s="107" t="s">
        <v>18</v>
      </c>
      <c r="J136" s="107" t="s">
        <v>18</v>
      </c>
      <c r="K136" s="107" t="s">
        <v>18</v>
      </c>
      <c r="L136" s="122"/>
      <c r="M136" s="66"/>
      <c r="N136" s="128"/>
      <c r="O136" s="103"/>
      <c r="P136" s="357" t="s">
        <v>57</v>
      </c>
    </row>
    <row r="137" spans="1:16" x14ac:dyDescent="0.2">
      <c r="A137" s="3"/>
      <c r="B137" s="227">
        <v>403304</v>
      </c>
      <c r="C137" s="199" t="s">
        <v>231</v>
      </c>
      <c r="D137" s="267" t="s">
        <v>181</v>
      </c>
      <c r="E137" s="342">
        <v>0</v>
      </c>
      <c r="F137" s="203">
        <v>1150000</v>
      </c>
      <c r="G137" s="189">
        <v>1150000</v>
      </c>
      <c r="H137" s="208">
        <v>1150000</v>
      </c>
      <c r="I137" s="318">
        <v>1150000</v>
      </c>
      <c r="J137" s="207">
        <v>1150000</v>
      </c>
      <c r="K137" s="207">
        <v>1150000</v>
      </c>
      <c r="L137" s="223">
        <f>SUM(G137:K137)</f>
        <v>5750000</v>
      </c>
      <c r="M137" s="207">
        <v>0</v>
      </c>
      <c r="N137" s="224">
        <f>L137+F137+E137</f>
        <v>6900000</v>
      </c>
      <c r="O137" s="221" t="s">
        <v>22</v>
      </c>
      <c r="P137" s="151" t="s">
        <v>252</v>
      </c>
    </row>
    <row r="138" spans="1:16" x14ac:dyDescent="0.2">
      <c r="A138" s="3"/>
      <c r="B138" s="9"/>
      <c r="C138" s="199"/>
      <c r="D138" s="267"/>
      <c r="E138" s="342"/>
      <c r="F138" s="125"/>
      <c r="G138" s="343" t="s">
        <v>18</v>
      </c>
      <c r="H138" s="92" t="s">
        <v>18</v>
      </c>
      <c r="I138" s="343" t="s">
        <v>18</v>
      </c>
      <c r="J138" s="95" t="s">
        <v>18</v>
      </c>
      <c r="K138" s="95" t="s">
        <v>18</v>
      </c>
      <c r="L138" s="124"/>
      <c r="M138" s="60"/>
      <c r="N138" s="127"/>
      <c r="O138" s="115"/>
      <c r="P138" s="134" t="s">
        <v>57</v>
      </c>
    </row>
    <row r="139" spans="1:16" x14ac:dyDescent="0.2">
      <c r="A139" s="12" t="s">
        <v>40</v>
      </c>
      <c r="B139" s="11">
        <v>405714</v>
      </c>
      <c r="C139" s="138" t="s">
        <v>42</v>
      </c>
      <c r="D139" s="269" t="s">
        <v>88</v>
      </c>
      <c r="E139" s="149">
        <v>9840979</v>
      </c>
      <c r="F139" s="150">
        <v>1652799</v>
      </c>
      <c r="G139" s="259">
        <v>815000</v>
      </c>
      <c r="H139" s="220">
        <v>825000</v>
      </c>
      <c r="I139" s="295">
        <v>825000</v>
      </c>
      <c r="J139" s="260">
        <v>825000</v>
      </c>
      <c r="K139" s="260">
        <v>825000</v>
      </c>
      <c r="L139" s="294">
        <f>SUM(G139:K139)</f>
        <v>4115000</v>
      </c>
      <c r="M139" s="297">
        <v>0</v>
      </c>
      <c r="N139" s="298">
        <f>+E139+F139+L139+M139</f>
        <v>15608778</v>
      </c>
      <c r="O139" s="109" t="s">
        <v>22</v>
      </c>
      <c r="P139" s="213" t="s">
        <v>281</v>
      </c>
    </row>
    <row r="140" spans="1:16" x14ac:dyDescent="0.2">
      <c r="A140" s="3"/>
      <c r="B140" s="9"/>
      <c r="C140" s="24"/>
      <c r="D140" s="267" t="s">
        <v>89</v>
      </c>
      <c r="E140" s="144" t="s">
        <v>18</v>
      </c>
      <c r="F140" s="145" t="s">
        <v>18</v>
      </c>
      <c r="G140" s="189" t="s">
        <v>18</v>
      </c>
      <c r="H140" s="208" t="s">
        <v>18</v>
      </c>
      <c r="I140" s="189" t="s">
        <v>18</v>
      </c>
      <c r="J140" s="207" t="s">
        <v>18</v>
      </c>
      <c r="K140" s="207" t="s">
        <v>18</v>
      </c>
      <c r="L140" s="223"/>
      <c r="M140" s="207"/>
      <c r="N140" s="224"/>
      <c r="O140" s="115"/>
      <c r="P140" s="17" t="s">
        <v>166</v>
      </c>
    </row>
    <row r="141" spans="1:16" ht="13.5" thickBot="1" x14ac:dyDescent="0.25">
      <c r="A141" s="3"/>
      <c r="B141" s="9"/>
      <c r="C141" s="24"/>
      <c r="D141" s="267" t="s">
        <v>72</v>
      </c>
      <c r="E141" s="144"/>
      <c r="F141" s="145"/>
      <c r="G141" s="112"/>
      <c r="H141" s="76"/>
      <c r="I141" s="146"/>
      <c r="J141" s="96"/>
      <c r="K141" s="96"/>
      <c r="L141" s="147"/>
      <c r="M141" s="96"/>
      <c r="N141" s="89"/>
      <c r="O141" s="115"/>
      <c r="P141" s="249"/>
    </row>
    <row r="142" spans="1:16" x14ac:dyDescent="0.2">
      <c r="A142" s="12" t="s">
        <v>40</v>
      </c>
      <c r="B142" s="11">
        <v>406024</v>
      </c>
      <c r="C142" s="138" t="s">
        <v>43</v>
      </c>
      <c r="D142" s="269" t="s">
        <v>90</v>
      </c>
      <c r="E142" s="149">
        <v>4992430</v>
      </c>
      <c r="F142" s="150">
        <v>186866</v>
      </c>
      <c r="G142" s="116">
        <v>100000</v>
      </c>
      <c r="H142" s="113">
        <v>100000</v>
      </c>
      <c r="I142" s="110">
        <v>100000</v>
      </c>
      <c r="J142" s="137">
        <v>100000</v>
      </c>
      <c r="K142" s="260">
        <v>100000</v>
      </c>
      <c r="L142" s="56">
        <f>SUM(G142:K142)</f>
        <v>500000</v>
      </c>
      <c r="M142" s="57">
        <v>0</v>
      </c>
      <c r="N142" s="58">
        <f>+E142+F142+L142+M142</f>
        <v>5679296</v>
      </c>
      <c r="O142" s="234" t="s">
        <v>125</v>
      </c>
      <c r="P142" s="360" t="s">
        <v>253</v>
      </c>
    </row>
    <row r="143" spans="1:16" x14ac:dyDescent="0.2">
      <c r="A143" s="3"/>
      <c r="B143" s="9"/>
      <c r="C143" s="24"/>
      <c r="D143" s="267" t="s">
        <v>91</v>
      </c>
      <c r="E143" s="144" t="s">
        <v>28</v>
      </c>
      <c r="F143" s="145" t="s">
        <v>28</v>
      </c>
      <c r="G143" s="112" t="s">
        <v>28</v>
      </c>
      <c r="H143" s="76" t="s">
        <v>28</v>
      </c>
      <c r="I143" s="112" t="s">
        <v>28</v>
      </c>
      <c r="J143" s="96" t="s">
        <v>28</v>
      </c>
      <c r="K143" s="207" t="s">
        <v>28</v>
      </c>
      <c r="L143" s="147"/>
      <c r="M143" s="96"/>
      <c r="N143" s="89"/>
      <c r="O143" s="115"/>
      <c r="P143" s="17" t="s">
        <v>58</v>
      </c>
    </row>
    <row r="144" spans="1:16" x14ac:dyDescent="0.2">
      <c r="A144" s="3"/>
      <c r="B144" s="9"/>
      <c r="C144" s="24"/>
      <c r="D144" s="267" t="s">
        <v>92</v>
      </c>
      <c r="E144" s="144"/>
      <c r="F144" s="145"/>
      <c r="G144" s="112"/>
      <c r="H144" s="76"/>
      <c r="I144" s="146"/>
      <c r="J144" s="96"/>
      <c r="K144" s="96"/>
      <c r="L144" s="147"/>
      <c r="M144" s="96"/>
      <c r="N144" s="89"/>
      <c r="O144" s="115"/>
      <c r="P144" s="148"/>
    </row>
    <row r="145" spans="1:16" x14ac:dyDescent="0.2">
      <c r="A145" s="8"/>
      <c r="B145" s="10"/>
      <c r="C145" s="243"/>
      <c r="D145" s="274" t="s">
        <v>75</v>
      </c>
      <c r="E145" s="152"/>
      <c r="F145" s="153"/>
      <c r="G145" s="111"/>
      <c r="H145" s="75"/>
      <c r="I145" s="154"/>
      <c r="J145" s="106"/>
      <c r="K145" s="106"/>
      <c r="L145" s="155"/>
      <c r="M145" s="106"/>
      <c r="N145" s="114"/>
      <c r="O145" s="103"/>
      <c r="P145" s="156"/>
    </row>
    <row r="146" spans="1:16" x14ac:dyDescent="0.2">
      <c r="A146" s="3" t="s">
        <v>40</v>
      </c>
      <c r="B146" s="9">
        <v>406670</v>
      </c>
      <c r="C146" s="199" t="s">
        <v>102</v>
      </c>
      <c r="D146" s="267" t="s">
        <v>93</v>
      </c>
      <c r="E146" s="144">
        <v>2419929</v>
      </c>
      <c r="F146" s="145">
        <v>644630</v>
      </c>
      <c r="G146" s="112">
        <v>350000</v>
      </c>
      <c r="H146" s="76">
        <v>350000</v>
      </c>
      <c r="I146" s="146">
        <v>350000</v>
      </c>
      <c r="J146" s="96">
        <v>350000</v>
      </c>
      <c r="K146" s="207">
        <v>350000</v>
      </c>
      <c r="L146" s="49">
        <f>SUM(G146:K146)</f>
        <v>1750000</v>
      </c>
      <c r="M146" s="46">
        <v>0</v>
      </c>
      <c r="N146" s="50">
        <f>+E146+F146+L146+M146</f>
        <v>4814559</v>
      </c>
      <c r="O146" s="115" t="s">
        <v>22</v>
      </c>
      <c r="P146" s="135" t="s">
        <v>254</v>
      </c>
    </row>
    <row r="147" spans="1:16" x14ac:dyDescent="0.2">
      <c r="A147" s="3"/>
      <c r="B147" s="9"/>
      <c r="C147" s="199"/>
      <c r="D147" s="267" t="s">
        <v>94</v>
      </c>
      <c r="E147" s="217" t="s">
        <v>178</v>
      </c>
      <c r="F147" s="145" t="s">
        <v>18</v>
      </c>
      <c r="G147" s="112" t="s">
        <v>18</v>
      </c>
      <c r="H147" s="76" t="s">
        <v>18</v>
      </c>
      <c r="I147" s="112" t="s">
        <v>18</v>
      </c>
      <c r="J147" s="96" t="s">
        <v>18</v>
      </c>
      <c r="K147" s="207" t="s">
        <v>18</v>
      </c>
      <c r="L147" s="147"/>
      <c r="M147" s="96"/>
      <c r="N147" s="89"/>
      <c r="O147" s="115"/>
      <c r="P147" s="134" t="s">
        <v>255</v>
      </c>
    </row>
    <row r="148" spans="1:16" x14ac:dyDescent="0.2">
      <c r="A148" s="3"/>
      <c r="B148" s="9"/>
      <c r="C148" s="199"/>
      <c r="D148" s="267" t="s">
        <v>72</v>
      </c>
      <c r="E148" s="144"/>
      <c r="F148" s="145"/>
      <c r="G148" s="112"/>
      <c r="H148" s="76"/>
      <c r="I148" s="112"/>
      <c r="J148" s="96"/>
      <c r="K148" s="96"/>
      <c r="L148" s="147"/>
      <c r="M148" s="96"/>
      <c r="N148" s="89"/>
      <c r="O148" s="115"/>
      <c r="P148" s="187"/>
    </row>
    <row r="149" spans="1:16" x14ac:dyDescent="0.2">
      <c r="A149" s="12" t="s">
        <v>40</v>
      </c>
      <c r="B149" s="11">
        <v>406713</v>
      </c>
      <c r="C149" s="138" t="s">
        <v>45</v>
      </c>
      <c r="D149" s="269" t="s">
        <v>95</v>
      </c>
      <c r="E149" s="149">
        <v>13207653</v>
      </c>
      <c r="F149" s="150">
        <v>2905989</v>
      </c>
      <c r="G149" s="259">
        <v>1500000</v>
      </c>
      <c r="H149" s="220">
        <v>1500000</v>
      </c>
      <c r="I149" s="295">
        <v>1500000</v>
      </c>
      <c r="J149" s="260">
        <v>1500000</v>
      </c>
      <c r="K149" s="260">
        <v>1500000</v>
      </c>
      <c r="L149" s="294">
        <f>SUM(G149:K149)</f>
        <v>7500000</v>
      </c>
      <c r="M149" s="297">
        <v>0</v>
      </c>
      <c r="N149" s="298">
        <f>+E149+F149+L149+M149</f>
        <v>23613642</v>
      </c>
      <c r="O149" s="109" t="s">
        <v>22</v>
      </c>
      <c r="P149" s="213" t="s">
        <v>173</v>
      </c>
    </row>
    <row r="150" spans="1:16" x14ac:dyDescent="0.2">
      <c r="A150" s="3"/>
      <c r="B150" s="9"/>
      <c r="C150" s="24"/>
      <c r="D150" s="267" t="s">
        <v>96</v>
      </c>
      <c r="E150" s="144" t="s">
        <v>18</v>
      </c>
      <c r="F150" s="145" t="s">
        <v>18</v>
      </c>
      <c r="G150" s="189" t="s">
        <v>18</v>
      </c>
      <c r="H150" s="208" t="s">
        <v>18</v>
      </c>
      <c r="I150" s="189" t="s">
        <v>18</v>
      </c>
      <c r="J150" s="207" t="s">
        <v>18</v>
      </c>
      <c r="K150" s="207" t="s">
        <v>18</v>
      </c>
      <c r="L150" s="223"/>
      <c r="M150" s="207"/>
      <c r="N150" s="224"/>
      <c r="O150" s="115"/>
      <c r="P150" s="17" t="s">
        <v>170</v>
      </c>
    </row>
    <row r="151" spans="1:16" x14ac:dyDescent="0.2">
      <c r="A151" s="8"/>
      <c r="B151" s="10"/>
      <c r="C151" s="243"/>
      <c r="D151" s="274" t="s">
        <v>71</v>
      </c>
      <c r="E151" s="152"/>
      <c r="F151" s="153"/>
      <c r="G151" s="111"/>
      <c r="H151" s="75"/>
      <c r="I151" s="111"/>
      <c r="J151" s="106"/>
      <c r="K151" s="106"/>
      <c r="L151" s="155"/>
      <c r="M151" s="106"/>
      <c r="N151" s="114"/>
      <c r="O151" s="103"/>
      <c r="P151" s="188"/>
    </row>
    <row r="152" spans="1:16" x14ac:dyDescent="0.2">
      <c r="A152" s="201" t="s">
        <v>40</v>
      </c>
      <c r="B152" s="9">
        <v>406079</v>
      </c>
      <c r="C152" s="199" t="s">
        <v>59</v>
      </c>
      <c r="D152" s="267" t="s">
        <v>97</v>
      </c>
      <c r="E152" s="217">
        <v>1109288</v>
      </c>
      <c r="F152" s="203">
        <v>640710</v>
      </c>
      <c r="G152" s="76">
        <v>250000</v>
      </c>
      <c r="H152" s="208">
        <v>250000</v>
      </c>
      <c r="I152" s="189">
        <v>250000</v>
      </c>
      <c r="J152" s="207">
        <v>250000</v>
      </c>
      <c r="K152" s="207">
        <v>250000</v>
      </c>
      <c r="L152" s="49">
        <f>SUM(G152:K152)</f>
        <v>1250000</v>
      </c>
      <c r="M152" s="46">
        <v>0</v>
      </c>
      <c r="N152" s="50">
        <f>+E152+F152+L152+M152</f>
        <v>2999998</v>
      </c>
      <c r="O152" s="115" t="s">
        <v>22</v>
      </c>
      <c r="P152" s="213" t="s">
        <v>173</v>
      </c>
    </row>
    <row r="153" spans="1:16" x14ac:dyDescent="0.2">
      <c r="A153" s="201"/>
      <c r="B153" s="9"/>
      <c r="C153" s="199"/>
      <c r="D153" s="267" t="s">
        <v>217</v>
      </c>
      <c r="E153" s="217" t="s">
        <v>178</v>
      </c>
      <c r="F153" s="203" t="s">
        <v>18</v>
      </c>
      <c r="G153" s="76" t="s">
        <v>18</v>
      </c>
      <c r="H153" s="208" t="s">
        <v>18</v>
      </c>
      <c r="I153" s="189" t="s">
        <v>18</v>
      </c>
      <c r="J153" s="207" t="s">
        <v>18</v>
      </c>
      <c r="K153" s="207" t="s">
        <v>18</v>
      </c>
      <c r="L153" s="391"/>
      <c r="M153" s="395"/>
      <c r="N153" s="392"/>
      <c r="O153" s="115"/>
      <c r="P153" s="17" t="s">
        <v>170</v>
      </c>
    </row>
    <row r="154" spans="1:16" x14ac:dyDescent="0.2">
      <c r="A154" s="201"/>
      <c r="B154" s="9"/>
      <c r="C154" s="267"/>
      <c r="D154" s="267" t="s">
        <v>218</v>
      </c>
      <c r="E154" s="217"/>
      <c r="F154" s="203"/>
      <c r="G154" s="76"/>
      <c r="H154" s="208"/>
      <c r="I154" s="189"/>
      <c r="J154" s="207"/>
      <c r="K154" s="207"/>
      <c r="L154" s="391"/>
      <c r="M154" s="395"/>
      <c r="N154" s="392"/>
      <c r="O154" s="115"/>
      <c r="P154" s="368"/>
    </row>
    <row r="155" spans="1:16" x14ac:dyDescent="0.2">
      <c r="A155" s="8"/>
      <c r="B155" s="10"/>
      <c r="C155" s="319"/>
      <c r="D155" s="274" t="s">
        <v>72</v>
      </c>
      <c r="E155" s="245"/>
      <c r="F155" s="225"/>
      <c r="G155" s="241"/>
      <c r="H155" s="241"/>
      <c r="I155" s="226"/>
      <c r="J155" s="246"/>
      <c r="K155" s="246"/>
      <c r="L155" s="247"/>
      <c r="M155" s="65"/>
      <c r="N155" s="248"/>
      <c r="O155" s="103"/>
      <c r="P155" s="16"/>
    </row>
    <row r="156" spans="1:16" x14ac:dyDescent="0.2">
      <c r="A156" s="201" t="s">
        <v>40</v>
      </c>
      <c r="B156" s="9">
        <v>406080</v>
      </c>
      <c r="C156" s="199" t="s">
        <v>60</v>
      </c>
      <c r="D156" s="267" t="s">
        <v>98</v>
      </c>
      <c r="E156" s="217">
        <v>1199979</v>
      </c>
      <c r="F156" s="203">
        <v>1050021</v>
      </c>
      <c r="G156" s="76">
        <v>450000</v>
      </c>
      <c r="H156" s="208">
        <v>450000</v>
      </c>
      <c r="I156" s="189">
        <v>450000</v>
      </c>
      <c r="J156" s="207">
        <v>450000</v>
      </c>
      <c r="K156" s="207">
        <v>450000</v>
      </c>
      <c r="L156" s="49">
        <f>SUM(G156:K156)</f>
        <v>2250000</v>
      </c>
      <c r="M156" s="46">
        <v>0</v>
      </c>
      <c r="N156" s="50">
        <f>+E156+F156+L156+M156</f>
        <v>4500000</v>
      </c>
      <c r="O156" s="221" t="s">
        <v>22</v>
      </c>
      <c r="P156" s="135" t="s">
        <v>254</v>
      </c>
    </row>
    <row r="157" spans="1:16" x14ac:dyDescent="0.2">
      <c r="A157" s="3"/>
      <c r="B157" s="9"/>
      <c r="C157" s="199"/>
      <c r="D157" s="267" t="s">
        <v>99</v>
      </c>
      <c r="E157" s="217" t="s">
        <v>18</v>
      </c>
      <c r="F157" s="203" t="s">
        <v>18</v>
      </c>
      <c r="G157" s="208" t="s">
        <v>18</v>
      </c>
      <c r="H157" s="208" t="s">
        <v>18</v>
      </c>
      <c r="I157" s="189" t="s">
        <v>18</v>
      </c>
      <c r="J157" s="207" t="s">
        <v>18</v>
      </c>
      <c r="K157" s="207" t="s">
        <v>18</v>
      </c>
      <c r="L157" s="185"/>
      <c r="M157" s="59"/>
      <c r="N157" s="184"/>
      <c r="O157" s="115"/>
      <c r="P157" s="261" t="s">
        <v>255</v>
      </c>
    </row>
    <row r="158" spans="1:16" x14ac:dyDescent="0.2">
      <c r="A158" s="8"/>
      <c r="B158" s="10"/>
      <c r="C158" s="319"/>
      <c r="D158" s="274" t="s">
        <v>71</v>
      </c>
      <c r="E158" s="245"/>
      <c r="F158" s="225"/>
      <c r="G158" s="75"/>
      <c r="H158" s="241"/>
      <c r="I158" s="226"/>
      <c r="J158" s="246"/>
      <c r="K158" s="246"/>
      <c r="L158" s="247"/>
      <c r="M158" s="66"/>
      <c r="N158" s="128"/>
      <c r="O158" s="103"/>
      <c r="P158" s="397"/>
    </row>
    <row r="159" spans="1:16" x14ac:dyDescent="0.2">
      <c r="A159" s="201" t="s">
        <v>40</v>
      </c>
      <c r="B159" s="9">
        <v>406763</v>
      </c>
      <c r="C159" s="199" t="s">
        <v>134</v>
      </c>
      <c r="D159" s="267" t="s">
        <v>100</v>
      </c>
      <c r="E159" s="217">
        <v>731192</v>
      </c>
      <c r="F159" s="203">
        <v>170925</v>
      </c>
      <c r="G159" s="76">
        <v>150000</v>
      </c>
      <c r="H159" s="208">
        <v>150000</v>
      </c>
      <c r="I159" s="189">
        <v>150000</v>
      </c>
      <c r="J159" s="207">
        <v>150000</v>
      </c>
      <c r="K159" s="207">
        <v>150000</v>
      </c>
      <c r="L159" s="49">
        <f>SUM(G159:K159)</f>
        <v>750000</v>
      </c>
      <c r="M159" s="46">
        <v>0</v>
      </c>
      <c r="N159" s="50">
        <f>+E159+F159+L159+M159</f>
        <v>1652117</v>
      </c>
      <c r="O159" s="221" t="s">
        <v>22</v>
      </c>
      <c r="P159" s="396" t="s">
        <v>257</v>
      </c>
    </row>
    <row r="160" spans="1:16" x14ac:dyDescent="0.2">
      <c r="A160" s="3"/>
      <c r="B160" s="9"/>
      <c r="C160" s="199"/>
      <c r="D160" s="267" t="s">
        <v>101</v>
      </c>
      <c r="E160" s="217" t="s">
        <v>18</v>
      </c>
      <c r="F160" s="217" t="s">
        <v>18</v>
      </c>
      <c r="G160" s="208" t="s">
        <v>18</v>
      </c>
      <c r="H160" s="208" t="s">
        <v>18</v>
      </c>
      <c r="I160" s="189" t="s">
        <v>18</v>
      </c>
      <c r="J160" s="207" t="s">
        <v>18</v>
      </c>
      <c r="K160" s="207" t="s">
        <v>18</v>
      </c>
      <c r="L160" s="124"/>
      <c r="M160" s="59"/>
      <c r="N160" s="184"/>
      <c r="O160" s="115"/>
      <c r="P160" s="261" t="s">
        <v>64</v>
      </c>
    </row>
    <row r="161" spans="1:16" x14ac:dyDescent="0.2">
      <c r="A161" s="8"/>
      <c r="B161" s="10"/>
      <c r="C161" s="319"/>
      <c r="D161" s="274" t="s">
        <v>72</v>
      </c>
      <c r="E161" s="245"/>
      <c r="F161" s="225"/>
      <c r="G161" s="75"/>
      <c r="H161" s="241"/>
      <c r="I161" s="226"/>
      <c r="J161" s="246"/>
      <c r="K161" s="246"/>
      <c r="L161" s="122"/>
      <c r="M161" s="65"/>
      <c r="N161" s="248"/>
      <c r="O161" s="103"/>
      <c r="P161" s="188"/>
    </row>
    <row r="162" spans="1:16" x14ac:dyDescent="0.2">
      <c r="A162" s="215" t="s">
        <v>40</v>
      </c>
      <c r="B162" s="296">
        <v>408944</v>
      </c>
      <c r="C162" s="202" t="s">
        <v>116</v>
      </c>
      <c r="D162" s="269" t="s">
        <v>117</v>
      </c>
      <c r="E162" s="258">
        <v>145974</v>
      </c>
      <c r="F162" s="235">
        <v>634026</v>
      </c>
      <c r="G162" s="220">
        <v>130000</v>
      </c>
      <c r="H162" s="220">
        <v>130000</v>
      </c>
      <c r="I162" s="259">
        <v>130000</v>
      </c>
      <c r="J162" s="260">
        <v>130000</v>
      </c>
      <c r="K162" s="260">
        <v>130000</v>
      </c>
      <c r="L162" s="294">
        <f>SUM(G162:K162)</f>
        <v>650000</v>
      </c>
      <c r="M162" s="297">
        <v>0</v>
      </c>
      <c r="N162" s="298">
        <f>+E162+F162+L162+M162</f>
        <v>1430000</v>
      </c>
      <c r="O162" s="234" t="s">
        <v>22</v>
      </c>
      <c r="P162" s="135" t="s">
        <v>254</v>
      </c>
    </row>
    <row r="163" spans="1:16" x14ac:dyDescent="0.2">
      <c r="A163" s="201"/>
      <c r="B163" s="227"/>
      <c r="C163" s="199"/>
      <c r="D163" s="267" t="s">
        <v>118</v>
      </c>
      <c r="E163" s="217" t="s">
        <v>180</v>
      </c>
      <c r="F163" s="203" t="s">
        <v>18</v>
      </c>
      <c r="G163" s="208" t="s">
        <v>18</v>
      </c>
      <c r="H163" s="208" t="s">
        <v>18</v>
      </c>
      <c r="I163" s="189" t="s">
        <v>18</v>
      </c>
      <c r="J163" s="207" t="s">
        <v>18</v>
      </c>
      <c r="K163" s="207" t="s">
        <v>18</v>
      </c>
      <c r="L163" s="124"/>
      <c r="M163" s="208"/>
      <c r="N163" s="184"/>
      <c r="O163" s="221"/>
      <c r="P163" s="261" t="s">
        <v>255</v>
      </c>
    </row>
    <row r="164" spans="1:16" x14ac:dyDescent="0.2">
      <c r="A164" s="201"/>
      <c r="B164" s="227"/>
      <c r="C164" s="267"/>
      <c r="D164" s="267"/>
      <c r="E164" s="217"/>
      <c r="F164" s="203"/>
      <c r="G164" s="208"/>
      <c r="H164" s="208"/>
      <c r="I164" s="189"/>
      <c r="J164" s="207"/>
      <c r="K164" s="207"/>
      <c r="L164" s="124"/>
      <c r="M164" s="208"/>
      <c r="N164" s="184"/>
      <c r="O164" s="221"/>
      <c r="P164" s="134"/>
    </row>
    <row r="165" spans="1:16" x14ac:dyDescent="0.2">
      <c r="A165" s="256"/>
      <c r="B165" s="312"/>
      <c r="C165" s="319"/>
      <c r="D165" s="274" t="s">
        <v>72</v>
      </c>
      <c r="E165" s="245"/>
      <c r="F165" s="225"/>
      <c r="G165" s="241"/>
      <c r="H165" s="241"/>
      <c r="I165" s="226"/>
      <c r="J165" s="246"/>
      <c r="K165" s="246"/>
      <c r="L165" s="122"/>
      <c r="M165" s="241"/>
      <c r="N165" s="248"/>
      <c r="O165" s="313"/>
      <c r="P165" s="320"/>
    </row>
    <row r="166" spans="1:16" x14ac:dyDescent="0.2">
      <c r="A166" s="215" t="s">
        <v>40</v>
      </c>
      <c r="B166" s="11">
        <v>406714</v>
      </c>
      <c r="C166" s="202" t="s">
        <v>132</v>
      </c>
      <c r="D166" s="269" t="s">
        <v>219</v>
      </c>
      <c r="E166" s="258">
        <v>331879</v>
      </c>
      <c r="F166" s="235">
        <v>206333</v>
      </c>
      <c r="G166" s="220">
        <v>120000</v>
      </c>
      <c r="H166" s="220">
        <v>120000</v>
      </c>
      <c r="I166" s="259">
        <v>120000</v>
      </c>
      <c r="J166" s="260">
        <v>120000</v>
      </c>
      <c r="K166" s="260">
        <v>120000</v>
      </c>
      <c r="L166" s="56">
        <f>SUM(G166:K166)</f>
        <v>600000</v>
      </c>
      <c r="M166" s="57">
        <v>0</v>
      </c>
      <c r="N166" s="58">
        <f>+E166+F166+L166+M166</f>
        <v>1138212</v>
      </c>
      <c r="O166" s="234" t="s">
        <v>22</v>
      </c>
      <c r="P166" s="262" t="s">
        <v>256</v>
      </c>
    </row>
    <row r="167" spans="1:16" x14ac:dyDescent="0.2">
      <c r="A167" s="3"/>
      <c r="B167" s="9"/>
      <c r="C167" s="199"/>
      <c r="D167" s="267" t="s">
        <v>220</v>
      </c>
      <c r="E167" s="217" t="s">
        <v>18</v>
      </c>
      <c r="F167" s="203" t="s">
        <v>18</v>
      </c>
      <c r="G167" s="208" t="s">
        <v>18</v>
      </c>
      <c r="H167" s="208" t="s">
        <v>18</v>
      </c>
      <c r="I167" s="189" t="s">
        <v>18</v>
      </c>
      <c r="J167" s="207" t="s">
        <v>18</v>
      </c>
      <c r="K167" s="207" t="s">
        <v>18</v>
      </c>
      <c r="L167" s="124"/>
      <c r="M167" s="59"/>
      <c r="N167" s="184"/>
      <c r="O167" s="115"/>
      <c r="P167" s="261" t="s">
        <v>133</v>
      </c>
    </row>
    <row r="168" spans="1:16" x14ac:dyDescent="0.2">
      <c r="A168" s="3"/>
      <c r="B168" s="9"/>
      <c r="C168" s="199"/>
      <c r="D168" s="267"/>
      <c r="E168" s="217"/>
      <c r="F168" s="203"/>
      <c r="G168" s="76"/>
      <c r="H168" s="208"/>
      <c r="I168" s="189"/>
      <c r="J168" s="207"/>
      <c r="K168" s="207"/>
      <c r="L168" s="124"/>
      <c r="M168" s="59"/>
      <c r="N168" s="184"/>
      <c r="O168" s="115"/>
      <c r="P168" s="187"/>
    </row>
    <row r="169" spans="1:16" x14ac:dyDescent="0.2">
      <c r="A169" s="8"/>
      <c r="B169" s="10"/>
      <c r="C169" s="243"/>
      <c r="D169" s="274" t="s">
        <v>75</v>
      </c>
      <c r="E169" s="245"/>
      <c r="F169" s="225"/>
      <c r="G169" s="75"/>
      <c r="H169" s="241"/>
      <c r="I169" s="226"/>
      <c r="J169" s="246"/>
      <c r="K169" s="246"/>
      <c r="L169" s="122"/>
      <c r="M169" s="65"/>
      <c r="N169" s="248"/>
      <c r="O169" s="103"/>
      <c r="P169" s="188"/>
    </row>
    <row r="170" spans="1:16" x14ac:dyDescent="0.2">
      <c r="A170" s="201"/>
      <c r="B170" s="227">
        <v>400950</v>
      </c>
      <c r="C170" s="199" t="s">
        <v>150</v>
      </c>
      <c r="D170" s="267" t="s">
        <v>221</v>
      </c>
      <c r="E170" s="217">
        <v>0</v>
      </c>
      <c r="F170" s="203">
        <v>0</v>
      </c>
      <c r="G170" s="76">
        <v>250000</v>
      </c>
      <c r="H170" s="208">
        <v>250000</v>
      </c>
      <c r="I170" s="189">
        <v>250000</v>
      </c>
      <c r="J170" s="207">
        <v>250000</v>
      </c>
      <c r="K170" s="207">
        <v>250000</v>
      </c>
      <c r="L170" s="49">
        <f>SUM(G170:K170)</f>
        <v>1250000</v>
      </c>
      <c r="M170" s="46">
        <v>0</v>
      </c>
      <c r="N170" s="50">
        <f>+E170+F170+L170+M170</f>
        <v>1250000</v>
      </c>
      <c r="O170" s="393" t="s">
        <v>22</v>
      </c>
      <c r="P170" s="262" t="s">
        <v>179</v>
      </c>
    </row>
    <row r="171" spans="1:16" x14ac:dyDescent="0.2">
      <c r="A171" s="3"/>
      <c r="B171" s="9"/>
      <c r="C171" s="199"/>
      <c r="D171" s="267" t="s">
        <v>222</v>
      </c>
      <c r="E171" s="217"/>
      <c r="F171" s="203"/>
      <c r="G171" s="208"/>
      <c r="H171" s="208"/>
      <c r="I171" s="189"/>
      <c r="J171" s="207"/>
      <c r="K171" s="207"/>
      <c r="L171" s="124"/>
      <c r="M171" s="59"/>
      <c r="N171" s="184"/>
      <c r="O171" s="221"/>
      <c r="P171" s="261" t="s">
        <v>115</v>
      </c>
    </row>
    <row r="172" spans="1:16" x14ac:dyDescent="0.2">
      <c r="A172" s="3"/>
      <c r="B172" s="9"/>
      <c r="C172" s="199"/>
      <c r="D172" s="267" t="s">
        <v>223</v>
      </c>
      <c r="E172" s="217"/>
      <c r="F172" s="203"/>
      <c r="G172" s="208"/>
      <c r="H172" s="208"/>
      <c r="I172" s="189"/>
      <c r="J172" s="207"/>
      <c r="K172" s="207"/>
      <c r="L172" s="124"/>
      <c r="M172" s="59"/>
      <c r="N172" s="184"/>
      <c r="O172" s="221"/>
      <c r="P172" s="134"/>
    </row>
    <row r="173" spans="1:16" x14ac:dyDescent="0.2">
      <c r="A173" s="3"/>
      <c r="B173" s="9"/>
      <c r="C173" s="199"/>
      <c r="D173" s="267" t="s">
        <v>224</v>
      </c>
      <c r="E173" s="217"/>
      <c r="F173" s="203"/>
      <c r="G173" s="208"/>
      <c r="H173" s="208"/>
      <c r="I173" s="189"/>
      <c r="J173" s="207"/>
      <c r="K173" s="207"/>
      <c r="L173" s="124"/>
      <c r="M173" s="59"/>
      <c r="N173" s="184"/>
      <c r="O173" s="221"/>
      <c r="P173" s="134"/>
    </row>
    <row r="174" spans="1:16" x14ac:dyDescent="0.2">
      <c r="A174" s="3"/>
      <c r="B174" s="9"/>
      <c r="C174" s="199"/>
      <c r="D174" s="267" t="s">
        <v>225</v>
      </c>
      <c r="E174" s="217"/>
      <c r="F174" s="203"/>
      <c r="G174" s="208"/>
      <c r="H174" s="208"/>
      <c r="I174" s="189"/>
      <c r="J174" s="207"/>
      <c r="K174" s="207"/>
      <c r="L174" s="124"/>
      <c r="M174" s="59"/>
      <c r="N174" s="184"/>
      <c r="O174" s="221"/>
      <c r="P174" s="134"/>
    </row>
    <row r="175" spans="1:16" x14ac:dyDescent="0.2">
      <c r="A175" s="3"/>
      <c r="B175" s="296" t="s">
        <v>245</v>
      </c>
      <c r="C175" s="202" t="s">
        <v>258</v>
      </c>
      <c r="D175" s="269" t="s">
        <v>261</v>
      </c>
      <c r="E175" s="258">
        <v>0</v>
      </c>
      <c r="F175" s="235">
        <v>0</v>
      </c>
      <c r="G175" s="220">
        <v>1000000</v>
      </c>
      <c r="H175" s="220">
        <v>1000000</v>
      </c>
      <c r="I175" s="259">
        <v>1000000</v>
      </c>
      <c r="J175" s="260">
        <v>1000000</v>
      </c>
      <c r="K175" s="260">
        <v>1000000</v>
      </c>
      <c r="L175" s="283">
        <f>SUM(G175:K175)</f>
        <v>5000000</v>
      </c>
      <c r="M175" s="88">
        <v>0</v>
      </c>
      <c r="N175" s="467">
        <v>5000000</v>
      </c>
      <c r="O175" s="234" t="s">
        <v>22</v>
      </c>
      <c r="P175" s="151" t="s">
        <v>259</v>
      </c>
    </row>
    <row r="176" spans="1:16" x14ac:dyDescent="0.2">
      <c r="A176" s="3"/>
      <c r="B176" s="9"/>
      <c r="C176" s="199"/>
      <c r="D176" s="267" t="s">
        <v>262</v>
      </c>
      <c r="E176" s="217"/>
      <c r="F176" s="203"/>
      <c r="G176" s="208" t="s">
        <v>18</v>
      </c>
      <c r="H176" s="208" t="s">
        <v>18</v>
      </c>
      <c r="I176" s="189" t="s">
        <v>18</v>
      </c>
      <c r="J176" s="207" t="s">
        <v>18</v>
      </c>
      <c r="K176" s="207" t="s">
        <v>18</v>
      </c>
      <c r="L176" s="124"/>
      <c r="M176" s="59"/>
      <c r="N176" s="184"/>
      <c r="O176" s="221"/>
      <c r="P176" s="134" t="s">
        <v>260</v>
      </c>
    </row>
    <row r="177" spans="1:16" x14ac:dyDescent="0.2">
      <c r="A177" s="3"/>
      <c r="B177" s="11">
        <v>406713</v>
      </c>
      <c r="C177" s="202" t="s">
        <v>280</v>
      </c>
      <c r="D177" s="269" t="s">
        <v>279</v>
      </c>
      <c r="E177" s="258">
        <v>0</v>
      </c>
      <c r="F177" s="235">
        <v>860000</v>
      </c>
      <c r="G177" s="220">
        <v>0</v>
      </c>
      <c r="H177" s="220">
        <v>0</v>
      </c>
      <c r="I177" s="259">
        <v>0</v>
      </c>
      <c r="J177" s="260">
        <v>0</v>
      </c>
      <c r="K177" s="260">
        <v>0</v>
      </c>
      <c r="L177" s="283">
        <f>SUM(G177:K177)</f>
        <v>0</v>
      </c>
      <c r="M177" s="88">
        <v>0</v>
      </c>
      <c r="N177" s="467">
        <f>M177+L177+F177+E177</f>
        <v>860000</v>
      </c>
      <c r="O177" s="234" t="s">
        <v>275</v>
      </c>
      <c r="P177" s="151" t="s">
        <v>173</v>
      </c>
    </row>
    <row r="178" spans="1:16" x14ac:dyDescent="0.2">
      <c r="A178" s="3"/>
      <c r="B178" s="9"/>
      <c r="C178" s="199"/>
      <c r="D178" s="267"/>
      <c r="E178" s="217"/>
      <c r="F178" s="203" t="s">
        <v>18</v>
      </c>
      <c r="G178" s="208"/>
      <c r="H178" s="208"/>
      <c r="I178" s="189"/>
      <c r="J178" s="207"/>
      <c r="K178" s="207"/>
      <c r="L178" s="124"/>
      <c r="M178" s="59"/>
      <c r="N178" s="184"/>
      <c r="O178" s="221" t="s">
        <v>276</v>
      </c>
      <c r="P178" s="134" t="s">
        <v>170</v>
      </c>
    </row>
    <row r="179" spans="1:16" x14ac:dyDescent="0.2">
      <c r="A179" s="3"/>
      <c r="B179" s="9"/>
      <c r="C179" s="199"/>
      <c r="D179" s="267"/>
      <c r="E179" s="217"/>
      <c r="F179" s="203"/>
      <c r="G179" s="208"/>
      <c r="H179" s="208"/>
      <c r="I179" s="189"/>
      <c r="J179" s="207"/>
      <c r="K179" s="207"/>
      <c r="L179" s="124"/>
      <c r="M179" s="59"/>
      <c r="N179" s="184"/>
      <c r="O179" s="221" t="s">
        <v>277</v>
      </c>
      <c r="P179" s="134"/>
    </row>
    <row r="180" spans="1:16" ht="13.5" thickBot="1" x14ac:dyDescent="0.25">
      <c r="A180" s="8"/>
      <c r="B180" s="10"/>
      <c r="C180" s="319"/>
      <c r="D180" s="274"/>
      <c r="E180" s="245"/>
      <c r="F180" s="225"/>
      <c r="G180" s="75"/>
      <c r="H180" s="241"/>
      <c r="I180" s="226"/>
      <c r="J180" s="246"/>
      <c r="K180" s="246"/>
      <c r="L180" s="122"/>
      <c r="M180" s="65"/>
      <c r="N180" s="248"/>
      <c r="O180" s="221" t="s">
        <v>27</v>
      </c>
      <c r="P180" s="188"/>
    </row>
    <row r="181" spans="1:16" ht="13.5" thickBot="1" x14ac:dyDescent="0.25">
      <c r="A181" s="140"/>
      <c r="B181" s="141"/>
      <c r="C181" s="165"/>
      <c r="D181" s="275"/>
      <c r="E181" s="321"/>
      <c r="F181" s="166"/>
      <c r="G181" s="263"/>
      <c r="H181" s="169"/>
      <c r="I181" s="169"/>
      <c r="J181" s="169"/>
      <c r="K181" s="167"/>
      <c r="L181" s="166"/>
      <c r="M181" s="169"/>
      <c r="N181" s="166"/>
      <c r="O181" s="142"/>
      <c r="P181" s="143"/>
    </row>
    <row r="182" spans="1:16" ht="13.5" thickBot="1" x14ac:dyDescent="0.25">
      <c r="A182" s="3"/>
      <c r="B182" s="9"/>
      <c r="C182" s="157"/>
      <c r="D182" s="276"/>
      <c r="E182" s="144"/>
      <c r="F182" s="168"/>
      <c r="G182" s="170"/>
      <c r="H182" s="170"/>
      <c r="I182" s="170"/>
      <c r="J182" s="264"/>
      <c r="K182" s="167"/>
      <c r="L182" s="73"/>
      <c r="M182" s="170"/>
      <c r="N182" s="73"/>
      <c r="O182" s="115"/>
      <c r="P182" s="17"/>
    </row>
    <row r="183" spans="1:16" x14ac:dyDescent="0.2">
      <c r="A183" s="117"/>
      <c r="B183" s="158"/>
      <c r="C183" s="159"/>
      <c r="D183" s="159"/>
      <c r="E183" s="160"/>
      <c r="F183" s="160"/>
      <c r="G183" s="160"/>
      <c r="H183" s="160"/>
      <c r="I183" s="160"/>
      <c r="J183" s="161"/>
      <c r="K183" s="160"/>
      <c r="L183" s="162"/>
      <c r="M183" s="119"/>
      <c r="N183" s="162"/>
      <c r="O183" s="163"/>
      <c r="P183" s="164"/>
    </row>
    <row r="184" spans="1:16" x14ac:dyDescent="0.2">
      <c r="C184" s="5"/>
      <c r="D184" s="5"/>
      <c r="E184" s="18"/>
      <c r="F184" s="18"/>
      <c r="L184" s="26"/>
      <c r="M184" s="26"/>
      <c r="N184" s="26"/>
      <c r="O184" s="26"/>
      <c r="P184" s="6"/>
    </row>
    <row r="185" spans="1:16" x14ac:dyDescent="0.2">
      <c r="L185" s="23"/>
      <c r="M185" s="23"/>
      <c r="N185" s="23"/>
      <c r="O185" s="23"/>
    </row>
    <row r="186" spans="1:16" x14ac:dyDescent="0.2">
      <c r="A186" t="s">
        <v>31</v>
      </c>
      <c r="C186" t="s">
        <v>34</v>
      </c>
      <c r="L186" s="23"/>
      <c r="M186" s="23"/>
      <c r="N186" s="23"/>
      <c r="O186" s="23"/>
    </row>
    <row r="187" spans="1:16" x14ac:dyDescent="0.2">
      <c r="C187" t="s">
        <v>33</v>
      </c>
      <c r="L187" s="23"/>
      <c r="M187" s="23"/>
      <c r="N187" s="23"/>
      <c r="O187" s="23"/>
    </row>
    <row r="188" spans="1:16" x14ac:dyDescent="0.2">
      <c r="A188" t="s">
        <v>32</v>
      </c>
      <c r="C188" s="211" t="s">
        <v>278</v>
      </c>
      <c r="L188" s="23"/>
      <c r="M188" s="23"/>
      <c r="N188" s="23"/>
      <c r="O188" s="23"/>
    </row>
    <row r="189" spans="1:16" x14ac:dyDescent="0.2">
      <c r="L189" s="23"/>
      <c r="M189" s="23"/>
      <c r="N189" s="23"/>
      <c r="O189" s="23"/>
    </row>
    <row r="192" spans="1:16" x14ac:dyDescent="0.2">
      <c r="L192" s="23"/>
      <c r="M192" s="23"/>
      <c r="N192" s="23"/>
      <c r="O192" s="23"/>
    </row>
    <row r="193" spans="12:15" x14ac:dyDescent="0.2">
      <c r="L193" s="23"/>
      <c r="M193" s="23"/>
      <c r="N193" s="23"/>
      <c r="O193" s="23"/>
    </row>
  </sheetData>
  <phoneticPr fontId="0" type="noConversion"/>
  <hyperlinks>
    <hyperlink ref="P75" r:id="rId1"/>
    <hyperlink ref="P113" r:id="rId2"/>
    <hyperlink ref="P133" r:id="rId3"/>
    <hyperlink ref="P147" r:id="rId4"/>
    <hyperlink ref="P140" r:id="rId5"/>
    <hyperlink ref="P143" r:id="rId6"/>
    <hyperlink ref="P167" r:id="rId7"/>
    <hyperlink ref="P160" r:id="rId8"/>
    <hyperlink ref="P101" r:id="rId9"/>
    <hyperlink ref="P136" r:id="rId10"/>
    <hyperlink ref="P87" r:id="rId11"/>
    <hyperlink ref="P8" r:id="rId12"/>
    <hyperlink ref="P90" r:id="rId13"/>
    <hyperlink ref="P116" r:id="rId14"/>
    <hyperlink ref="P96" r:id="rId15"/>
    <hyperlink ref="P138" r:id="rId16"/>
    <hyperlink ref="P171" r:id="rId17"/>
    <hyperlink ref="P150" r:id="rId18"/>
    <hyperlink ref="P157" r:id="rId19"/>
    <hyperlink ref="P163" r:id="rId20"/>
    <hyperlink ref="P56" r:id="rId21"/>
    <hyperlink ref="P69" r:id="rId22"/>
    <hyperlink ref="P60" r:id="rId23"/>
    <hyperlink ref="P82" r:id="rId24"/>
    <hyperlink ref="P93" r:id="rId25"/>
    <hyperlink ref="P153" r:id="rId26"/>
    <hyperlink ref="P176" r:id="rId27"/>
    <hyperlink ref="P178" r:id="rId28"/>
    <hyperlink ref="P11" r:id="rId29"/>
  </hyperlinks>
  <pageMargins left="0.2" right="0.2" top="0.5" bottom="0.21" header="0.37" footer="0.22"/>
  <pageSetup paperSize="17" scale="65" orientation="landscape" r:id="rId30"/>
  <headerFooter scaleWithDoc="0" alignWithMargins="0"/>
  <rowBreaks count="1" manualBreakCount="1">
    <brk id="1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42FB92487F443A157514974867485" ma:contentTypeVersion="1" ma:contentTypeDescription="Create a new document." ma:contentTypeScope="" ma:versionID="4785c93fc4ff59b20fd01ae4a73e15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0FCC0F-D05C-4801-9B7A-21DFCD7A284C}"/>
</file>

<file path=customXml/itemProps2.xml><?xml version="1.0" encoding="utf-8"?>
<ds:datastoreItem xmlns:ds="http://schemas.openxmlformats.org/officeDocument/2006/customXml" ds:itemID="{320B4050-46E6-473A-BE9D-DD879493DD30}"/>
</file>

<file path=customXml/itemProps3.xml><?xml version="1.0" encoding="utf-8"?>
<ds:datastoreItem xmlns:ds="http://schemas.openxmlformats.org/officeDocument/2006/customXml" ds:itemID="{FACAF985-792B-4F42-83F2-CB87B5B06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Bayliss, Denise</cp:lastModifiedBy>
  <cp:lastPrinted>2021-08-03T16:57:10Z</cp:lastPrinted>
  <dcterms:created xsi:type="dcterms:W3CDTF">1999-02-24T18:35:54Z</dcterms:created>
  <dcterms:modified xsi:type="dcterms:W3CDTF">2021-10-08T17:32:06Z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0x010100AEC42FB92487F443A157514974867485</vt:lpwstr>
  </property>
</Properties>
</file>